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바탕 화면\내문서\"/>
    </mc:Choice>
  </mc:AlternateContent>
  <xr:revisionPtr revIDLastSave="0" documentId="8_{171775EB-5B17-47EA-9A40-507DB6601B56}" xr6:coauthVersionLast="47" xr6:coauthVersionMax="47" xr10:uidLastSave="{00000000-0000-0000-0000-000000000000}"/>
  <bookViews>
    <workbookView xWindow="-23640" yWindow="2025" windowWidth="21600" windowHeight="11385" tabRatio="834" activeTab="3" xr2:uid="{00000000-000D-0000-FFFF-FFFF00000000}"/>
  </bookViews>
  <sheets>
    <sheet name="1.인프라지원금" sheetId="4" r:id="rId1"/>
    <sheet name="2.훈련과정 일람표" sheetId="11" r:id="rId2"/>
    <sheet name="3.훈련비용(총괄)" sheetId="7" r:id="rId3"/>
    <sheet name="4.훈련과정별" sheetId="9" r:id="rId4"/>
    <sheet name="5.강사 경력산정 근거자료" sheetId="12" r:id="rId5"/>
    <sheet name="(참고) 2024년 NCS기준단가" sheetId="10" r:id="rId6"/>
  </sheets>
  <externalReferences>
    <externalReference r:id="rId7"/>
  </externalReferences>
  <definedNames>
    <definedName name="_xlnm.Print_Area" localSheetId="0">'1.인프라지원금'!$A$1:$P$17</definedName>
    <definedName name="일람표">[1]과정일람표!$A$6:$AO$211</definedName>
  </definedNames>
  <calcPr calcId="191029"/>
</workbook>
</file>

<file path=xl/calcChain.xml><?xml version="1.0" encoding="utf-8"?>
<calcChain xmlns="http://schemas.openxmlformats.org/spreadsheetml/2006/main">
  <c r="L237" i="10" l="1"/>
  <c r="K94" i="10"/>
  <c r="L94" i="10"/>
  <c r="H4" i="10"/>
  <c r="J4" i="10"/>
  <c r="K4" i="10"/>
  <c r="L4" i="10"/>
  <c r="H5" i="10"/>
  <c r="J5" i="10"/>
  <c r="K5" i="10"/>
  <c r="L5" i="10"/>
  <c r="H6" i="10"/>
  <c r="J6" i="10"/>
  <c r="K6" i="10"/>
  <c r="L6" i="10"/>
  <c r="H7" i="10"/>
  <c r="J7" i="10"/>
  <c r="K7" i="10"/>
  <c r="L7" i="10"/>
  <c r="H8" i="10"/>
  <c r="J8" i="10"/>
  <c r="K8" i="10"/>
  <c r="L8" i="10"/>
  <c r="H9" i="10"/>
  <c r="J9" i="10"/>
  <c r="K9" i="10"/>
  <c r="L9" i="10"/>
  <c r="H10" i="10"/>
  <c r="J10" i="10"/>
  <c r="K10" i="10"/>
  <c r="L10" i="10"/>
  <c r="H11" i="10"/>
  <c r="J11" i="10"/>
  <c r="K11" i="10"/>
  <c r="L11" i="10"/>
  <c r="H12" i="10"/>
  <c r="J12" i="10"/>
  <c r="K12" i="10"/>
  <c r="L12" i="10"/>
  <c r="H13" i="10"/>
  <c r="J13" i="10"/>
  <c r="K13" i="10"/>
  <c r="L13" i="10"/>
  <c r="H14" i="10"/>
  <c r="J14" i="10"/>
  <c r="K14" i="10"/>
  <c r="L14" i="10"/>
  <c r="H15" i="10"/>
  <c r="J15" i="10"/>
  <c r="K15" i="10"/>
  <c r="L15" i="10"/>
  <c r="H16" i="10"/>
  <c r="J16" i="10"/>
  <c r="K16" i="10"/>
  <c r="L16" i="10"/>
  <c r="H17" i="10"/>
  <c r="J17" i="10"/>
  <c r="K17" i="10"/>
  <c r="L17" i="10"/>
  <c r="H18" i="10"/>
  <c r="J18" i="10"/>
  <c r="K18" i="10"/>
  <c r="L18" i="10"/>
  <c r="H19" i="10"/>
  <c r="J19" i="10"/>
  <c r="K19" i="10"/>
  <c r="L19" i="10"/>
  <c r="H20" i="10"/>
  <c r="J20" i="10"/>
  <c r="K20" i="10"/>
  <c r="L20" i="10"/>
  <c r="H21" i="10"/>
  <c r="J21" i="10"/>
  <c r="K21" i="10"/>
  <c r="L21" i="10"/>
  <c r="H22" i="10"/>
  <c r="J22" i="10"/>
  <c r="K22" i="10"/>
  <c r="L22" i="10"/>
  <c r="H23" i="10"/>
  <c r="J23" i="10"/>
  <c r="K23" i="10"/>
  <c r="L23" i="10"/>
  <c r="H24" i="10"/>
  <c r="J24" i="10"/>
  <c r="K24" i="10"/>
  <c r="L24" i="10"/>
  <c r="H25" i="10"/>
  <c r="J25" i="10"/>
  <c r="K25" i="10"/>
  <c r="L25" i="10"/>
  <c r="H26" i="10"/>
  <c r="J26" i="10"/>
  <c r="K26" i="10"/>
  <c r="L26" i="10"/>
  <c r="H27" i="10"/>
  <c r="J27" i="10"/>
  <c r="K27" i="10"/>
  <c r="L27" i="10"/>
  <c r="H28" i="10"/>
  <c r="J28" i="10"/>
  <c r="K28" i="10"/>
  <c r="L28" i="10"/>
  <c r="H29" i="10"/>
  <c r="J29" i="10"/>
  <c r="K29" i="10"/>
  <c r="L29" i="10"/>
  <c r="H30" i="10"/>
  <c r="J30" i="10"/>
  <c r="K30" i="10"/>
  <c r="L30" i="10"/>
  <c r="H31" i="10"/>
  <c r="J31" i="10"/>
  <c r="K31" i="10"/>
  <c r="L31" i="10"/>
  <c r="H32" i="10"/>
  <c r="J32" i="10"/>
  <c r="K32" i="10"/>
  <c r="L32" i="10"/>
  <c r="H33" i="10"/>
  <c r="J33" i="10"/>
  <c r="K33" i="10"/>
  <c r="L33" i="10"/>
  <c r="H34" i="10"/>
  <c r="J34" i="10"/>
  <c r="K34" i="10"/>
  <c r="L34" i="10"/>
  <c r="H35" i="10"/>
  <c r="J35" i="10"/>
  <c r="K35" i="10"/>
  <c r="H36" i="10"/>
  <c r="J36" i="10"/>
  <c r="K36" i="10"/>
  <c r="L36" i="10"/>
  <c r="H37" i="10"/>
  <c r="J37" i="10"/>
  <c r="K37" i="10"/>
  <c r="L37" i="10"/>
  <c r="H38" i="10"/>
  <c r="J38" i="10"/>
  <c r="K38" i="10"/>
  <c r="L38" i="10"/>
  <c r="H39" i="10"/>
  <c r="J39" i="10"/>
  <c r="K39" i="10"/>
  <c r="L39" i="10"/>
  <c r="H40" i="10"/>
  <c r="J40" i="10"/>
  <c r="K40" i="10"/>
  <c r="L40" i="10"/>
  <c r="H41" i="10"/>
  <c r="J41" i="10"/>
  <c r="K41" i="10"/>
  <c r="L41" i="10"/>
  <c r="H42" i="10"/>
  <c r="J42" i="10"/>
  <c r="K42" i="10"/>
  <c r="L42" i="10"/>
  <c r="H43" i="10"/>
  <c r="J43" i="10"/>
  <c r="K43" i="10"/>
  <c r="L43" i="10"/>
  <c r="H44" i="10"/>
  <c r="J44" i="10"/>
  <c r="K44" i="10"/>
  <c r="L44" i="10"/>
  <c r="H45" i="10"/>
  <c r="J45" i="10"/>
  <c r="K45" i="10"/>
  <c r="L45" i="10"/>
  <c r="H46" i="10"/>
  <c r="J46" i="10"/>
  <c r="K46" i="10"/>
  <c r="L46" i="10"/>
  <c r="H47" i="10"/>
  <c r="J47" i="10"/>
  <c r="K47" i="10"/>
  <c r="L47" i="10"/>
  <c r="H48" i="10"/>
  <c r="J48" i="10"/>
  <c r="K48" i="10"/>
  <c r="L48" i="10"/>
  <c r="H49" i="10"/>
  <c r="J49" i="10"/>
  <c r="K49" i="10"/>
  <c r="L49" i="10"/>
  <c r="H50" i="10"/>
  <c r="J50" i="10"/>
  <c r="K50" i="10"/>
  <c r="L50" i="10"/>
  <c r="H51" i="10"/>
  <c r="J51" i="10"/>
  <c r="K51" i="10"/>
  <c r="L51" i="10"/>
  <c r="H52" i="10"/>
  <c r="J52" i="10"/>
  <c r="K52" i="10"/>
  <c r="L52" i="10"/>
  <c r="H53" i="10"/>
  <c r="J53" i="10"/>
  <c r="K53" i="10"/>
  <c r="L53" i="10"/>
  <c r="H54" i="10"/>
  <c r="J54" i="10"/>
  <c r="K54" i="10"/>
  <c r="L54" i="10"/>
  <c r="H55" i="10"/>
  <c r="J55" i="10"/>
  <c r="K55" i="10"/>
  <c r="L55" i="10"/>
  <c r="H56" i="10"/>
  <c r="J56" i="10"/>
  <c r="K56" i="10"/>
  <c r="L56" i="10"/>
  <c r="H57" i="10"/>
  <c r="J57" i="10"/>
  <c r="K57" i="10"/>
  <c r="L57" i="10"/>
  <c r="H58" i="10"/>
  <c r="J58" i="10"/>
  <c r="K58" i="10"/>
  <c r="L58" i="10"/>
  <c r="H59" i="10"/>
  <c r="J59" i="10"/>
  <c r="K59" i="10"/>
  <c r="L59" i="10"/>
  <c r="H60" i="10"/>
  <c r="J60" i="10"/>
  <c r="K60" i="10"/>
  <c r="L60" i="10"/>
  <c r="H61" i="10"/>
  <c r="J61" i="10"/>
  <c r="K61" i="10"/>
  <c r="L61" i="10"/>
  <c r="H62" i="10"/>
  <c r="J62" i="10"/>
  <c r="K62" i="10"/>
  <c r="L62" i="10"/>
  <c r="H63" i="10"/>
  <c r="J63" i="10"/>
  <c r="K63" i="10"/>
  <c r="L63" i="10"/>
  <c r="H64" i="10"/>
  <c r="J64" i="10"/>
  <c r="K64" i="10"/>
  <c r="L64" i="10"/>
  <c r="H65" i="10"/>
  <c r="J65" i="10"/>
  <c r="K65" i="10"/>
  <c r="L65" i="10"/>
  <c r="H66" i="10"/>
  <c r="J66" i="10"/>
  <c r="K66" i="10"/>
  <c r="L66" i="10"/>
  <c r="H67" i="10"/>
  <c r="J67" i="10"/>
  <c r="K67" i="10"/>
  <c r="L67" i="10"/>
  <c r="H68" i="10"/>
  <c r="J68" i="10"/>
  <c r="K68" i="10"/>
  <c r="L68" i="10"/>
  <c r="H69" i="10"/>
  <c r="J69" i="10"/>
  <c r="K69" i="10"/>
  <c r="L69" i="10"/>
  <c r="H70" i="10"/>
  <c r="J70" i="10"/>
  <c r="K70" i="10"/>
  <c r="L70" i="10"/>
  <c r="H71" i="10"/>
  <c r="J71" i="10"/>
  <c r="K71" i="10"/>
  <c r="L71" i="10"/>
  <c r="H72" i="10"/>
  <c r="J72" i="10"/>
  <c r="K72" i="10"/>
  <c r="L72" i="10"/>
  <c r="H73" i="10"/>
  <c r="J73" i="10"/>
  <c r="K73" i="10"/>
  <c r="L73" i="10"/>
  <c r="H74" i="10"/>
  <c r="J74" i="10"/>
  <c r="K74" i="10"/>
  <c r="L74" i="10"/>
  <c r="H75" i="10"/>
  <c r="J75" i="10"/>
  <c r="K75" i="10"/>
  <c r="L75" i="10"/>
  <c r="H76" i="10"/>
  <c r="J76" i="10"/>
  <c r="K76" i="10"/>
  <c r="L76" i="10"/>
  <c r="H77" i="10"/>
  <c r="J77" i="10"/>
  <c r="K77" i="10"/>
  <c r="L77" i="10"/>
  <c r="H78" i="10"/>
  <c r="J78" i="10"/>
  <c r="K78" i="10"/>
  <c r="L78" i="10"/>
  <c r="H79" i="10"/>
  <c r="J79" i="10"/>
  <c r="K79" i="10"/>
  <c r="L79" i="10"/>
  <c r="H80" i="10"/>
  <c r="J80" i="10"/>
  <c r="K80" i="10"/>
  <c r="L80" i="10"/>
  <c r="H81" i="10"/>
  <c r="J81" i="10"/>
  <c r="K81" i="10"/>
  <c r="L81" i="10"/>
  <c r="H82" i="10"/>
  <c r="J82" i="10"/>
  <c r="K82" i="10"/>
  <c r="L82" i="10"/>
  <c r="H83" i="10"/>
  <c r="J83" i="10"/>
  <c r="K83" i="10"/>
  <c r="L83" i="10"/>
  <c r="H84" i="10"/>
  <c r="J84" i="10"/>
  <c r="K84" i="10"/>
  <c r="L84" i="10"/>
  <c r="H85" i="10"/>
  <c r="J85" i="10"/>
  <c r="K85" i="10"/>
  <c r="L85" i="10"/>
  <c r="H86" i="10"/>
  <c r="J86" i="10"/>
  <c r="K86" i="10"/>
  <c r="L86" i="10"/>
  <c r="H87" i="10"/>
  <c r="J87" i="10"/>
  <c r="K87" i="10"/>
  <c r="L87" i="10"/>
  <c r="H88" i="10"/>
  <c r="J88" i="10"/>
  <c r="K88" i="10"/>
  <c r="L88" i="10"/>
  <c r="H89" i="10"/>
  <c r="J89" i="10"/>
  <c r="K89" i="10"/>
  <c r="L89" i="10"/>
  <c r="H90" i="10"/>
  <c r="J90" i="10"/>
  <c r="K90" i="10"/>
  <c r="L90" i="10"/>
  <c r="H91" i="10"/>
  <c r="J91" i="10"/>
  <c r="K91" i="10"/>
  <c r="L91" i="10"/>
  <c r="H92" i="10"/>
  <c r="J92" i="10"/>
  <c r="K92" i="10"/>
  <c r="L92" i="10"/>
  <c r="H93" i="10"/>
  <c r="J93" i="10"/>
  <c r="K93" i="10"/>
  <c r="L93" i="10"/>
  <c r="H95" i="10"/>
  <c r="J95" i="10"/>
  <c r="K95" i="10"/>
  <c r="L95" i="10"/>
  <c r="H96" i="10"/>
  <c r="J96" i="10"/>
  <c r="K96" i="10"/>
  <c r="L96" i="10"/>
  <c r="H97" i="10"/>
  <c r="J97" i="10"/>
  <c r="K97" i="10"/>
  <c r="L97" i="10"/>
  <c r="H98" i="10"/>
  <c r="J98" i="10"/>
  <c r="K98" i="10"/>
  <c r="L98" i="10"/>
  <c r="H99" i="10"/>
  <c r="J99" i="10"/>
  <c r="K99" i="10"/>
  <c r="L99" i="10"/>
  <c r="H100" i="10"/>
  <c r="J100" i="10"/>
  <c r="K100" i="10"/>
  <c r="L100" i="10"/>
  <c r="H101" i="10"/>
  <c r="J101" i="10"/>
  <c r="K101" i="10"/>
  <c r="L101" i="10"/>
  <c r="H102" i="10"/>
  <c r="J102" i="10"/>
  <c r="K102" i="10"/>
  <c r="L102" i="10"/>
  <c r="H103" i="10"/>
  <c r="J103" i="10"/>
  <c r="K103" i="10"/>
  <c r="L103" i="10"/>
  <c r="H104" i="10"/>
  <c r="J104" i="10"/>
  <c r="K104" i="10"/>
  <c r="L104" i="10"/>
  <c r="H105" i="10"/>
  <c r="J105" i="10"/>
  <c r="K105" i="10"/>
  <c r="L105" i="10"/>
  <c r="H106" i="10"/>
  <c r="J106" i="10"/>
  <c r="K106" i="10"/>
  <c r="L106" i="10"/>
  <c r="H107" i="10"/>
  <c r="J107" i="10"/>
  <c r="K107" i="10"/>
  <c r="L107" i="10"/>
  <c r="H108" i="10"/>
  <c r="J108" i="10"/>
  <c r="K108" i="10"/>
  <c r="L108" i="10"/>
  <c r="H109" i="10"/>
  <c r="J109" i="10"/>
  <c r="K109" i="10"/>
  <c r="L109" i="10"/>
  <c r="H110" i="10"/>
  <c r="J110" i="10"/>
  <c r="K110" i="10"/>
  <c r="L110" i="10"/>
  <c r="H111" i="10"/>
  <c r="J111" i="10"/>
  <c r="K111" i="10"/>
  <c r="L111" i="10"/>
  <c r="H112" i="10"/>
  <c r="J112" i="10"/>
  <c r="K112" i="10"/>
  <c r="L112" i="10"/>
  <c r="H113" i="10"/>
  <c r="J113" i="10"/>
  <c r="K113" i="10"/>
  <c r="L113" i="10"/>
  <c r="H114" i="10"/>
  <c r="J114" i="10"/>
  <c r="K114" i="10"/>
  <c r="L114" i="10"/>
  <c r="H115" i="10"/>
  <c r="J115" i="10"/>
  <c r="K115" i="10"/>
  <c r="L115" i="10"/>
  <c r="H116" i="10"/>
  <c r="J116" i="10"/>
  <c r="K116" i="10"/>
  <c r="L116" i="10"/>
  <c r="H117" i="10"/>
  <c r="J117" i="10"/>
  <c r="K117" i="10"/>
  <c r="L117" i="10"/>
  <c r="H118" i="10"/>
  <c r="J118" i="10"/>
  <c r="K118" i="10"/>
  <c r="L118" i="10"/>
  <c r="H119" i="10"/>
  <c r="L119" i="10"/>
  <c r="H120" i="10"/>
  <c r="J120" i="10"/>
  <c r="K120" i="10"/>
  <c r="L120" i="10"/>
  <c r="H121" i="10"/>
  <c r="J121" i="10"/>
  <c r="K121" i="10"/>
  <c r="L121" i="10"/>
  <c r="H122" i="10"/>
  <c r="J122" i="10"/>
  <c r="K122" i="10"/>
  <c r="L122" i="10"/>
  <c r="H123" i="10"/>
  <c r="J123" i="10"/>
  <c r="K123" i="10"/>
  <c r="L123" i="10"/>
  <c r="H124" i="10"/>
  <c r="J124" i="10"/>
  <c r="K124" i="10"/>
  <c r="L124" i="10"/>
  <c r="H125" i="10"/>
  <c r="J125" i="10"/>
  <c r="K125" i="10"/>
  <c r="L125" i="10"/>
  <c r="H126" i="10"/>
  <c r="J126" i="10"/>
  <c r="K126" i="10"/>
  <c r="L126" i="10"/>
  <c r="H127" i="10"/>
  <c r="J127" i="10"/>
  <c r="K127" i="10"/>
  <c r="L127" i="10"/>
  <c r="H128" i="10"/>
  <c r="J128" i="10"/>
  <c r="K128" i="10"/>
  <c r="L128" i="10"/>
  <c r="H129" i="10"/>
  <c r="J129" i="10"/>
  <c r="K129" i="10"/>
  <c r="L129" i="10"/>
  <c r="H130" i="10"/>
  <c r="J130" i="10"/>
  <c r="K130" i="10"/>
  <c r="L130" i="10"/>
  <c r="H131" i="10"/>
  <c r="J131" i="10"/>
  <c r="K131" i="10"/>
  <c r="L131" i="10"/>
  <c r="H132" i="10"/>
  <c r="J132" i="10"/>
  <c r="K132" i="10"/>
  <c r="L132" i="10"/>
  <c r="H133" i="10"/>
  <c r="J133" i="10"/>
  <c r="K133" i="10"/>
  <c r="L133" i="10"/>
  <c r="H134" i="10"/>
  <c r="J134" i="10"/>
  <c r="K134" i="10"/>
  <c r="L134" i="10"/>
  <c r="H135" i="10"/>
  <c r="J135" i="10"/>
  <c r="K135" i="10"/>
  <c r="L135" i="10"/>
  <c r="H136" i="10"/>
  <c r="J136" i="10"/>
  <c r="K136" i="10"/>
  <c r="L136" i="10"/>
  <c r="H137" i="10"/>
  <c r="J137" i="10"/>
  <c r="K137" i="10"/>
  <c r="L137" i="10"/>
  <c r="H138" i="10"/>
  <c r="J138" i="10"/>
  <c r="K138" i="10"/>
  <c r="L138" i="10"/>
  <c r="H139" i="10"/>
  <c r="J139" i="10"/>
  <c r="K139" i="10"/>
  <c r="L139" i="10"/>
  <c r="H140" i="10"/>
  <c r="J140" i="10"/>
  <c r="K140" i="10"/>
  <c r="L140" i="10"/>
  <c r="H141" i="10"/>
  <c r="J141" i="10"/>
  <c r="K141" i="10"/>
  <c r="L141" i="10"/>
  <c r="H142" i="10"/>
  <c r="J142" i="10"/>
  <c r="K142" i="10"/>
  <c r="L142" i="10"/>
  <c r="H143" i="10"/>
  <c r="J143" i="10"/>
  <c r="K143" i="10"/>
  <c r="L143" i="10"/>
  <c r="H144" i="10"/>
  <c r="J144" i="10"/>
  <c r="K144" i="10"/>
  <c r="L144" i="10"/>
  <c r="H145" i="10"/>
  <c r="J145" i="10"/>
  <c r="K145" i="10"/>
  <c r="L145" i="10"/>
  <c r="H146" i="10"/>
  <c r="J146" i="10"/>
  <c r="K146" i="10"/>
  <c r="L146" i="10"/>
  <c r="H147" i="10"/>
  <c r="J147" i="10"/>
  <c r="K147" i="10"/>
  <c r="L147" i="10"/>
  <c r="H148" i="10"/>
  <c r="J148" i="10"/>
  <c r="K148" i="10"/>
  <c r="L148" i="10"/>
  <c r="H149" i="10"/>
  <c r="J149" i="10"/>
  <c r="K149" i="10"/>
  <c r="L149" i="10"/>
  <c r="H150" i="10"/>
  <c r="J150" i="10"/>
  <c r="K150" i="10"/>
  <c r="L150" i="10"/>
  <c r="H151" i="10"/>
  <c r="J151" i="10"/>
  <c r="K151" i="10"/>
  <c r="L151" i="10"/>
  <c r="H152" i="10"/>
  <c r="J152" i="10"/>
  <c r="K152" i="10"/>
  <c r="L152" i="10"/>
  <c r="H153" i="10"/>
  <c r="J153" i="10"/>
  <c r="K153" i="10"/>
  <c r="L153" i="10"/>
  <c r="H154" i="10"/>
  <c r="J154" i="10"/>
  <c r="K154" i="10"/>
  <c r="L154" i="10"/>
  <c r="H155" i="10"/>
  <c r="J155" i="10"/>
  <c r="K155" i="10"/>
  <c r="L155" i="10"/>
  <c r="H156" i="10"/>
  <c r="J156" i="10"/>
  <c r="K156" i="10"/>
  <c r="L156" i="10"/>
  <c r="H157" i="10"/>
  <c r="J157" i="10"/>
  <c r="K157" i="10"/>
  <c r="L157" i="10"/>
  <c r="H158" i="10"/>
  <c r="J158" i="10"/>
  <c r="K158" i="10"/>
  <c r="L158" i="10"/>
  <c r="H159" i="10"/>
  <c r="J159" i="10"/>
  <c r="K159" i="10"/>
  <c r="L159" i="10"/>
  <c r="H160" i="10"/>
  <c r="J160" i="10"/>
  <c r="K160" i="10"/>
  <c r="L160" i="10"/>
  <c r="H161" i="10"/>
  <c r="J161" i="10"/>
  <c r="K161" i="10"/>
  <c r="L161" i="10"/>
  <c r="H162" i="10"/>
  <c r="J162" i="10"/>
  <c r="K162" i="10"/>
  <c r="L162" i="10"/>
  <c r="H163" i="10"/>
  <c r="J163" i="10"/>
  <c r="K163" i="10"/>
  <c r="L163" i="10"/>
  <c r="H164" i="10"/>
  <c r="J164" i="10"/>
  <c r="K164" i="10"/>
  <c r="L164" i="10"/>
  <c r="H165" i="10"/>
  <c r="J165" i="10"/>
  <c r="K165" i="10"/>
  <c r="L165" i="10"/>
  <c r="H166" i="10"/>
  <c r="J166" i="10"/>
  <c r="K166" i="10"/>
  <c r="L166" i="10"/>
  <c r="H167" i="10"/>
  <c r="J167" i="10"/>
  <c r="K167" i="10"/>
  <c r="L167" i="10"/>
  <c r="H168" i="10"/>
  <c r="J168" i="10"/>
  <c r="K168" i="10"/>
  <c r="L168" i="10"/>
  <c r="H169" i="10"/>
  <c r="J169" i="10"/>
  <c r="K169" i="10"/>
  <c r="L169" i="10"/>
  <c r="H170" i="10"/>
  <c r="J170" i="10"/>
  <c r="K170" i="10"/>
  <c r="L170" i="10"/>
  <c r="H171" i="10"/>
  <c r="J171" i="10"/>
  <c r="K171" i="10"/>
  <c r="L171" i="10"/>
  <c r="H172" i="10"/>
  <c r="J172" i="10"/>
  <c r="K172" i="10"/>
  <c r="H173" i="10"/>
  <c r="J173" i="10"/>
  <c r="K173" i="10"/>
  <c r="L173" i="10"/>
  <c r="H174" i="10"/>
  <c r="J174" i="10"/>
  <c r="K174" i="10"/>
  <c r="L174" i="10"/>
  <c r="H175" i="10"/>
  <c r="J175" i="10"/>
  <c r="K175" i="10"/>
  <c r="L175" i="10"/>
  <c r="H176" i="10"/>
  <c r="J176" i="10"/>
  <c r="K176" i="10"/>
  <c r="L176" i="10"/>
  <c r="H177" i="10"/>
  <c r="J177" i="10"/>
  <c r="K177" i="10"/>
  <c r="L177" i="10"/>
  <c r="H178" i="10"/>
  <c r="J178" i="10"/>
  <c r="K178" i="10"/>
  <c r="L178" i="10"/>
  <c r="H179" i="10"/>
  <c r="J179" i="10"/>
  <c r="K179" i="10"/>
  <c r="L179" i="10"/>
  <c r="H180" i="10"/>
  <c r="J180" i="10"/>
  <c r="K180" i="10"/>
  <c r="L180" i="10"/>
  <c r="H181" i="10"/>
  <c r="J181" i="10"/>
  <c r="K181" i="10"/>
  <c r="L181" i="10"/>
  <c r="H182" i="10"/>
  <c r="J182" i="10"/>
  <c r="K182" i="10"/>
  <c r="L182" i="10"/>
  <c r="H183" i="10"/>
  <c r="J183" i="10"/>
  <c r="K183" i="10"/>
  <c r="L183" i="10"/>
  <c r="H184" i="10"/>
  <c r="J184" i="10"/>
  <c r="K184" i="10"/>
  <c r="L184" i="10"/>
  <c r="H185" i="10"/>
  <c r="J185" i="10"/>
  <c r="K185" i="10"/>
  <c r="L185" i="10"/>
  <c r="H186" i="10"/>
  <c r="J186" i="10"/>
  <c r="K186" i="10"/>
  <c r="L186" i="10"/>
  <c r="H187" i="10"/>
  <c r="J187" i="10"/>
  <c r="K187" i="10"/>
  <c r="L187" i="10"/>
  <c r="H188" i="10"/>
  <c r="J188" i="10"/>
  <c r="K188" i="10"/>
  <c r="L188" i="10"/>
  <c r="H189" i="10"/>
  <c r="J189" i="10"/>
  <c r="K189" i="10"/>
  <c r="L189" i="10"/>
  <c r="H190" i="10"/>
  <c r="J190" i="10"/>
  <c r="K190" i="10"/>
  <c r="L190" i="10"/>
  <c r="H191" i="10"/>
  <c r="J191" i="10"/>
  <c r="K191" i="10"/>
  <c r="L191" i="10"/>
  <c r="H192" i="10"/>
  <c r="J192" i="10"/>
  <c r="K192" i="10"/>
  <c r="L192" i="10"/>
  <c r="H193" i="10"/>
  <c r="J193" i="10"/>
  <c r="K193" i="10"/>
  <c r="L193" i="10"/>
  <c r="H194" i="10"/>
  <c r="J194" i="10"/>
  <c r="K194" i="10"/>
  <c r="L194" i="10"/>
  <c r="H195" i="10"/>
  <c r="J195" i="10"/>
  <c r="K195" i="10"/>
  <c r="L195" i="10"/>
  <c r="H196" i="10"/>
  <c r="J196" i="10"/>
  <c r="K196" i="10"/>
  <c r="L196" i="10"/>
  <c r="H197" i="10"/>
  <c r="J197" i="10"/>
  <c r="K197" i="10"/>
  <c r="L197" i="10"/>
  <c r="H198" i="10"/>
  <c r="J198" i="10"/>
  <c r="K198" i="10"/>
  <c r="L198" i="10"/>
  <c r="H199" i="10"/>
  <c r="J199" i="10"/>
  <c r="K199" i="10"/>
  <c r="L199" i="10"/>
  <c r="H200" i="10"/>
  <c r="J200" i="10"/>
  <c r="K200" i="10"/>
  <c r="L200" i="10"/>
  <c r="H201" i="10"/>
  <c r="J201" i="10"/>
  <c r="K201" i="10"/>
  <c r="L201" i="10"/>
  <c r="H202" i="10"/>
  <c r="J202" i="10"/>
  <c r="K202" i="10"/>
  <c r="L202" i="10"/>
  <c r="H203" i="10"/>
  <c r="J203" i="10"/>
  <c r="K203" i="10"/>
  <c r="L203" i="10"/>
  <c r="H204" i="10"/>
  <c r="J204" i="10"/>
  <c r="K204" i="10"/>
  <c r="L204" i="10"/>
  <c r="H205" i="10"/>
  <c r="J205" i="10"/>
  <c r="K205" i="10"/>
  <c r="L205" i="10"/>
  <c r="H206" i="10"/>
  <c r="J206" i="10"/>
  <c r="K206" i="10"/>
  <c r="L206" i="10"/>
  <c r="H207" i="10"/>
  <c r="J207" i="10"/>
  <c r="K207" i="10"/>
  <c r="L207" i="10"/>
  <c r="H208" i="10"/>
  <c r="J208" i="10"/>
  <c r="K208" i="10"/>
  <c r="L208" i="10"/>
  <c r="H209" i="10"/>
  <c r="J209" i="10"/>
  <c r="K209" i="10"/>
  <c r="L209" i="10"/>
  <c r="H210" i="10"/>
  <c r="J210" i="10"/>
  <c r="K210" i="10"/>
  <c r="L210" i="10"/>
  <c r="H211" i="10"/>
  <c r="J211" i="10"/>
  <c r="K211" i="10"/>
  <c r="L211" i="10"/>
  <c r="H212" i="10"/>
  <c r="J212" i="10"/>
  <c r="K212" i="10"/>
  <c r="L212" i="10"/>
  <c r="H213" i="10"/>
  <c r="J213" i="10"/>
  <c r="K213" i="10"/>
  <c r="L213" i="10"/>
  <c r="H214" i="10"/>
  <c r="J214" i="10"/>
  <c r="K214" i="10"/>
  <c r="L214" i="10"/>
  <c r="H215" i="10"/>
  <c r="J215" i="10"/>
  <c r="K215" i="10"/>
  <c r="L215" i="10"/>
  <c r="H216" i="10"/>
  <c r="J216" i="10"/>
  <c r="K216" i="10"/>
  <c r="L216" i="10"/>
  <c r="H217" i="10"/>
  <c r="J217" i="10"/>
  <c r="K217" i="10"/>
  <c r="L217" i="10"/>
  <c r="H218" i="10"/>
  <c r="J218" i="10"/>
  <c r="K218" i="10"/>
  <c r="L218" i="10"/>
  <c r="H219" i="10"/>
  <c r="J219" i="10"/>
  <c r="K219" i="10"/>
  <c r="L219" i="10"/>
  <c r="H220" i="10"/>
  <c r="J220" i="10"/>
  <c r="K220" i="10"/>
  <c r="L220" i="10"/>
  <c r="H221" i="10"/>
  <c r="J221" i="10"/>
  <c r="K221" i="10"/>
  <c r="L221" i="10"/>
  <c r="H222" i="10"/>
  <c r="J222" i="10"/>
  <c r="K222" i="10"/>
  <c r="L222" i="10"/>
  <c r="H223" i="10"/>
  <c r="J223" i="10"/>
  <c r="K223" i="10"/>
  <c r="L223" i="10"/>
  <c r="H224" i="10"/>
  <c r="J224" i="10"/>
  <c r="K224" i="10"/>
  <c r="L224" i="10"/>
  <c r="H225" i="10"/>
  <c r="J225" i="10"/>
  <c r="K225" i="10"/>
  <c r="L225" i="10"/>
  <c r="H226" i="10"/>
  <c r="J226" i="10"/>
  <c r="K226" i="10"/>
  <c r="L226" i="10"/>
  <c r="H227" i="10"/>
  <c r="J227" i="10"/>
  <c r="K227" i="10"/>
  <c r="L227" i="10"/>
  <c r="H228" i="10"/>
  <c r="J228" i="10"/>
  <c r="K228" i="10"/>
  <c r="L228" i="10"/>
  <c r="H229" i="10"/>
  <c r="J229" i="10"/>
  <c r="K229" i="10"/>
  <c r="L229" i="10"/>
  <c r="H230" i="10"/>
  <c r="J230" i="10"/>
  <c r="K230" i="10"/>
  <c r="L230" i="10"/>
  <c r="H231" i="10"/>
  <c r="J231" i="10"/>
  <c r="K231" i="10"/>
  <c r="L231" i="10"/>
  <c r="H232" i="10"/>
  <c r="J232" i="10"/>
  <c r="K232" i="10"/>
  <c r="L232" i="10"/>
  <c r="H233" i="10"/>
  <c r="J233" i="10"/>
  <c r="K233" i="10"/>
  <c r="L233" i="10"/>
  <c r="H234" i="10"/>
  <c r="J234" i="10"/>
  <c r="K234" i="10"/>
  <c r="L234" i="10"/>
  <c r="H235" i="10"/>
  <c r="J235" i="10"/>
  <c r="K235" i="10"/>
  <c r="L235" i="10"/>
  <c r="H236" i="10"/>
  <c r="J236" i="10"/>
  <c r="K236" i="10"/>
  <c r="L236" i="10"/>
  <c r="H238" i="10"/>
  <c r="J238" i="10"/>
  <c r="K238" i="10"/>
  <c r="L238" i="10"/>
  <c r="H239" i="10"/>
  <c r="J239" i="10"/>
  <c r="K239" i="10"/>
  <c r="L239" i="10"/>
  <c r="H240" i="10"/>
  <c r="J240" i="10"/>
  <c r="K240" i="10"/>
  <c r="L240" i="10"/>
  <c r="H241" i="10"/>
  <c r="J241" i="10"/>
  <c r="K241" i="10"/>
  <c r="L241" i="10"/>
  <c r="H242" i="10"/>
  <c r="J242" i="10"/>
  <c r="K242" i="10"/>
  <c r="L242" i="10"/>
  <c r="H243" i="10"/>
  <c r="J243" i="10"/>
  <c r="K243" i="10"/>
  <c r="L243" i="10"/>
  <c r="H244" i="10"/>
  <c r="J244" i="10"/>
  <c r="K244" i="10"/>
  <c r="L244" i="10"/>
  <c r="H245" i="10"/>
  <c r="J245" i="10"/>
  <c r="K245" i="10"/>
  <c r="L245" i="10"/>
  <c r="H246" i="10"/>
  <c r="J246" i="10"/>
  <c r="K246" i="10"/>
  <c r="L246" i="10"/>
  <c r="H247" i="10"/>
  <c r="J247" i="10"/>
  <c r="K247" i="10"/>
  <c r="L247" i="10"/>
  <c r="H248" i="10"/>
  <c r="J248" i="10"/>
  <c r="K248" i="10"/>
  <c r="L248" i="10"/>
  <c r="H249" i="10"/>
  <c r="J249" i="10"/>
  <c r="K249" i="10"/>
  <c r="L249" i="10"/>
  <c r="H250" i="10"/>
  <c r="J250" i="10"/>
  <c r="K250" i="10"/>
  <c r="L250" i="10"/>
  <c r="H251" i="10"/>
  <c r="J251" i="10"/>
  <c r="K251" i="10"/>
  <c r="L251" i="10"/>
  <c r="H252" i="10"/>
  <c r="J252" i="10"/>
  <c r="K252" i="10"/>
  <c r="L252" i="10"/>
  <c r="H253" i="10"/>
  <c r="J253" i="10"/>
  <c r="K253" i="10"/>
  <c r="L253" i="10"/>
  <c r="H254" i="10"/>
  <c r="J254" i="10"/>
  <c r="K254" i="10"/>
  <c r="L254" i="10"/>
  <c r="H255" i="10"/>
  <c r="J255" i="10"/>
  <c r="K255" i="10"/>
  <c r="L255" i="10"/>
  <c r="H256" i="10"/>
  <c r="J256" i="10"/>
  <c r="K256" i="10"/>
  <c r="L256" i="10"/>
  <c r="H257" i="10"/>
  <c r="J257" i="10"/>
  <c r="K257" i="10"/>
  <c r="L257" i="10"/>
  <c r="H258" i="10"/>
  <c r="J258" i="10"/>
  <c r="K258" i="10"/>
  <c r="L258" i="10"/>
  <c r="H259" i="10"/>
  <c r="J259" i="10"/>
  <c r="K259" i="10"/>
  <c r="L259" i="10"/>
  <c r="H260" i="10"/>
  <c r="J260" i="10"/>
  <c r="K260" i="10"/>
  <c r="L260" i="10"/>
  <c r="H261" i="10"/>
  <c r="J261" i="10"/>
  <c r="K261" i="10"/>
  <c r="L261" i="10"/>
  <c r="H262" i="10"/>
  <c r="J262" i="10"/>
  <c r="K262" i="10"/>
  <c r="L262" i="10"/>
  <c r="H263" i="10"/>
  <c r="J263" i="10"/>
  <c r="K263" i="10"/>
  <c r="L263" i="10"/>
  <c r="H264" i="10"/>
  <c r="J264" i="10"/>
  <c r="K264" i="10"/>
  <c r="L264" i="10"/>
  <c r="H265" i="10"/>
  <c r="J265" i="10"/>
  <c r="K265" i="10"/>
  <c r="L265" i="10"/>
  <c r="H266" i="10"/>
  <c r="J266" i="10"/>
  <c r="K266" i="10"/>
  <c r="L266" i="10"/>
  <c r="H267" i="10"/>
  <c r="J267" i="10"/>
  <c r="K267" i="10"/>
  <c r="L267" i="10"/>
  <c r="H268" i="10"/>
  <c r="J268" i="10"/>
  <c r="K268" i="10"/>
  <c r="L268" i="10"/>
  <c r="H269" i="10"/>
  <c r="J269" i="10"/>
  <c r="K269" i="10"/>
  <c r="L269" i="10"/>
  <c r="H270" i="10"/>
  <c r="J270" i="10"/>
  <c r="K270" i="10"/>
  <c r="L270" i="10"/>
  <c r="H271" i="10"/>
  <c r="J271" i="10"/>
  <c r="K271" i="10"/>
  <c r="L271" i="10"/>
  <c r="H272" i="10"/>
  <c r="J272" i="10"/>
  <c r="K272" i="10"/>
  <c r="L272" i="10"/>
  <c r="H273" i="10"/>
  <c r="J273" i="10"/>
  <c r="K273" i="10"/>
  <c r="L273" i="10"/>
  <c r="H274" i="10"/>
  <c r="J274" i="10"/>
  <c r="K274" i="10"/>
  <c r="L274" i="10"/>
  <c r="H275" i="10"/>
  <c r="J275" i="10"/>
  <c r="K275" i="10"/>
  <c r="L275" i="10"/>
  <c r="H276" i="10"/>
  <c r="J276" i="10"/>
  <c r="K276" i="10"/>
  <c r="L276" i="10"/>
  <c r="H277" i="10"/>
  <c r="J277" i="10"/>
  <c r="K277" i="10"/>
  <c r="L277" i="10"/>
  <c r="H278" i="10"/>
  <c r="J278" i="10"/>
  <c r="K278" i="10"/>
  <c r="L278" i="10"/>
  <c r="H279" i="10"/>
  <c r="J279" i="10"/>
  <c r="K279" i="10"/>
  <c r="L279" i="10"/>
  <c r="H280" i="10"/>
  <c r="J280" i="10"/>
  <c r="K280" i="10"/>
  <c r="L280" i="10"/>
  <c r="H281" i="10"/>
  <c r="J281" i="10"/>
  <c r="K281" i="10"/>
  <c r="L281" i="10"/>
  <c r="H282" i="10"/>
  <c r="J282" i="10"/>
  <c r="K282" i="10"/>
  <c r="L282" i="10"/>
  <c r="H283" i="10"/>
  <c r="J283" i="10"/>
  <c r="K283" i="10"/>
  <c r="L283" i="10"/>
  <c r="H284" i="10"/>
  <c r="J284" i="10"/>
  <c r="K284" i="10"/>
  <c r="L284" i="10"/>
  <c r="J7" i="7"/>
  <c r="C7" i="7" l="1"/>
  <c r="D7" i="7" l="1"/>
  <c r="B7" i="7"/>
  <c r="I1985" i="9"/>
  <c r="L1985" i="9" s="1"/>
  <c r="I1984" i="9"/>
  <c r="L1984" i="9" s="1"/>
  <c r="I1983" i="9"/>
  <c r="L1983" i="9" s="1"/>
  <c r="I1982" i="9"/>
  <c r="J1981" i="9"/>
  <c r="L1980" i="9"/>
  <c r="I1980" i="9"/>
  <c r="I1979" i="9"/>
  <c r="L1979" i="9" s="1"/>
  <c r="I1978" i="9"/>
  <c r="L1978" i="9" s="1"/>
  <c r="J1977" i="9"/>
  <c r="I1976" i="9"/>
  <c r="L1976" i="9" s="1"/>
  <c r="I1975" i="9"/>
  <c r="L1974" i="9"/>
  <c r="I1974" i="9"/>
  <c r="J1973" i="9"/>
  <c r="I1972" i="9"/>
  <c r="L1972" i="9" s="1"/>
  <c r="I1971" i="9"/>
  <c r="L1971" i="9" s="1"/>
  <c r="I1970" i="9"/>
  <c r="J1969" i="9"/>
  <c r="I1968" i="9"/>
  <c r="L1968" i="9" s="1"/>
  <c r="I1967" i="9"/>
  <c r="L1967" i="9" s="1"/>
  <c r="I1966" i="9"/>
  <c r="J1965" i="9"/>
  <c r="I1964" i="9"/>
  <c r="L1964" i="9" s="1"/>
  <c r="I1963" i="9"/>
  <c r="L1963" i="9" s="1"/>
  <c r="I1962" i="9"/>
  <c r="L1962" i="9" s="1"/>
  <c r="I1961" i="9"/>
  <c r="L1961" i="9" s="1"/>
  <c r="J1960" i="9"/>
  <c r="I1959" i="9"/>
  <c r="L1959" i="9" s="1"/>
  <c r="I1958" i="9"/>
  <c r="L1958" i="9" s="1"/>
  <c r="I1957" i="9"/>
  <c r="L1957" i="9" s="1"/>
  <c r="J1956" i="9"/>
  <c r="I1954" i="9"/>
  <c r="L1954" i="9" s="1"/>
  <c r="I1953" i="9"/>
  <c r="L1953" i="9" s="1"/>
  <c r="I1952" i="9"/>
  <c r="J1951" i="9"/>
  <c r="I1950" i="9"/>
  <c r="L1950" i="9" s="1"/>
  <c r="I1949" i="9"/>
  <c r="L1949" i="9" s="1"/>
  <c r="I1948" i="9"/>
  <c r="L1948" i="9" s="1"/>
  <c r="J1947" i="9"/>
  <c r="J1946" i="9" s="1"/>
  <c r="I1945" i="9"/>
  <c r="L1945" i="9" s="1"/>
  <c r="I1944" i="9"/>
  <c r="L1944" i="9" s="1"/>
  <c r="I1943" i="9"/>
  <c r="J1942" i="9"/>
  <c r="I1941" i="9"/>
  <c r="L1941" i="9" s="1"/>
  <c r="I1940" i="9"/>
  <c r="L1940" i="9" s="1"/>
  <c r="J1939" i="9"/>
  <c r="I1938" i="9"/>
  <c r="L1938" i="9" s="1"/>
  <c r="J1925" i="9"/>
  <c r="I1921" i="9"/>
  <c r="L1921" i="9" s="1"/>
  <c r="I1920" i="9"/>
  <c r="L1920" i="9" s="1"/>
  <c r="I1919" i="9"/>
  <c r="L1919" i="9" s="1"/>
  <c r="I1918" i="9"/>
  <c r="L1918" i="9" s="1"/>
  <c r="L1917" i="9" s="1"/>
  <c r="C1867" i="9" s="1"/>
  <c r="J1917" i="9"/>
  <c r="I1916" i="9"/>
  <c r="L1916" i="9" s="1"/>
  <c r="I1915" i="9"/>
  <c r="L1915" i="9" s="1"/>
  <c r="I1914" i="9"/>
  <c r="L1914" i="9" s="1"/>
  <c r="J1913" i="9"/>
  <c r="L1912" i="9"/>
  <c r="I1912" i="9"/>
  <c r="I1911" i="9"/>
  <c r="L1911" i="9" s="1"/>
  <c r="I1910" i="9"/>
  <c r="J1909" i="9"/>
  <c r="I1908" i="9"/>
  <c r="L1908" i="9" s="1"/>
  <c r="I1907" i="9"/>
  <c r="L1907" i="9" s="1"/>
  <c r="I1906" i="9"/>
  <c r="J1905" i="9"/>
  <c r="I1904" i="9"/>
  <c r="L1904" i="9" s="1"/>
  <c r="I1903" i="9"/>
  <c r="L1903" i="9" s="1"/>
  <c r="I1902" i="9"/>
  <c r="J1901" i="9"/>
  <c r="I1900" i="9"/>
  <c r="L1900" i="9" s="1"/>
  <c r="I1899" i="9"/>
  <c r="L1899" i="9" s="1"/>
  <c r="I1898" i="9"/>
  <c r="L1898" i="9" s="1"/>
  <c r="L1897" i="9"/>
  <c r="I1897" i="9"/>
  <c r="J1896" i="9"/>
  <c r="L1895" i="9"/>
  <c r="I1895" i="9"/>
  <c r="I1894" i="9"/>
  <c r="L1894" i="9" s="1"/>
  <c r="I1893" i="9"/>
  <c r="L1893" i="9" s="1"/>
  <c r="J1892" i="9"/>
  <c r="I1890" i="9"/>
  <c r="L1890" i="9" s="1"/>
  <c r="I1889" i="9"/>
  <c r="L1889" i="9" s="1"/>
  <c r="L1888" i="9"/>
  <c r="I1888" i="9"/>
  <c r="J1887" i="9"/>
  <c r="I1886" i="9"/>
  <c r="L1886" i="9" s="1"/>
  <c r="I1885" i="9"/>
  <c r="I1884" i="9"/>
  <c r="L1884" i="9" s="1"/>
  <c r="J1883" i="9"/>
  <c r="I1881" i="9"/>
  <c r="L1881" i="9" s="1"/>
  <c r="I1880" i="9"/>
  <c r="L1880" i="9" s="1"/>
  <c r="I1879" i="9"/>
  <c r="L1879" i="9" s="1"/>
  <c r="J1878" i="9"/>
  <c r="I1877" i="9"/>
  <c r="L1877" i="9" s="1"/>
  <c r="I1876" i="9"/>
  <c r="J1875" i="9"/>
  <c r="I1874" i="9"/>
  <c r="L1874" i="9" s="1"/>
  <c r="J1861" i="9"/>
  <c r="I1857" i="9"/>
  <c r="L1857" i="9" s="1"/>
  <c r="I1856" i="9"/>
  <c r="L1856" i="9" s="1"/>
  <c r="I1855" i="9"/>
  <c r="L1855" i="9" s="1"/>
  <c r="I1854" i="9"/>
  <c r="L1854" i="9" s="1"/>
  <c r="J1853" i="9"/>
  <c r="I1852" i="9"/>
  <c r="L1852" i="9" s="1"/>
  <c r="I1851" i="9"/>
  <c r="L1851" i="9" s="1"/>
  <c r="I1850" i="9"/>
  <c r="J1849" i="9"/>
  <c r="I1848" i="9"/>
  <c r="L1848" i="9" s="1"/>
  <c r="I1847" i="9"/>
  <c r="L1847" i="9" s="1"/>
  <c r="I1846" i="9"/>
  <c r="J1845" i="9"/>
  <c r="I1844" i="9"/>
  <c r="L1844" i="9" s="1"/>
  <c r="I1843" i="9"/>
  <c r="L1843" i="9" s="1"/>
  <c r="I1842" i="9"/>
  <c r="J1841" i="9"/>
  <c r="I1840" i="9"/>
  <c r="L1840" i="9" s="1"/>
  <c r="I1839" i="9"/>
  <c r="L1839" i="9" s="1"/>
  <c r="I1838" i="9"/>
  <c r="L1838" i="9" s="1"/>
  <c r="J1837" i="9"/>
  <c r="I1836" i="9"/>
  <c r="L1836" i="9" s="1"/>
  <c r="I1835" i="9"/>
  <c r="L1835" i="9" s="1"/>
  <c r="I1834" i="9"/>
  <c r="L1834" i="9" s="1"/>
  <c r="I1833" i="9"/>
  <c r="L1833" i="9" s="1"/>
  <c r="J1832" i="9"/>
  <c r="I1831" i="9"/>
  <c r="L1831" i="9" s="1"/>
  <c r="I1830" i="9"/>
  <c r="L1830" i="9" s="1"/>
  <c r="I1829" i="9"/>
  <c r="J1828" i="9"/>
  <c r="J1827" i="9" s="1"/>
  <c r="I1826" i="9"/>
  <c r="L1826" i="9" s="1"/>
  <c r="I1825" i="9"/>
  <c r="L1825" i="9" s="1"/>
  <c r="I1824" i="9"/>
  <c r="L1824" i="9" s="1"/>
  <c r="J1823" i="9"/>
  <c r="I1822" i="9"/>
  <c r="L1822" i="9" s="1"/>
  <c r="I1821" i="9"/>
  <c r="L1821" i="9" s="1"/>
  <c r="I1820" i="9"/>
  <c r="L1820" i="9" s="1"/>
  <c r="J1819" i="9"/>
  <c r="I1817" i="9"/>
  <c r="L1817" i="9" s="1"/>
  <c r="I1816" i="9"/>
  <c r="L1816" i="9" s="1"/>
  <c r="I1815" i="9"/>
  <c r="J1814" i="9"/>
  <c r="I1813" i="9"/>
  <c r="L1813" i="9" s="1"/>
  <c r="I1812" i="9"/>
  <c r="L1812" i="9" s="1"/>
  <c r="J1811" i="9"/>
  <c r="I1810" i="9"/>
  <c r="L1810" i="9" s="1"/>
  <c r="J1797" i="9"/>
  <c r="I1793" i="9"/>
  <c r="L1793" i="9" s="1"/>
  <c r="I1792" i="9"/>
  <c r="L1792" i="9" s="1"/>
  <c r="I1791" i="9"/>
  <c r="L1791" i="9" s="1"/>
  <c r="I1790" i="9"/>
  <c r="L1790" i="9" s="1"/>
  <c r="J1789" i="9"/>
  <c r="I1788" i="9"/>
  <c r="L1788" i="9" s="1"/>
  <c r="I1787" i="9"/>
  <c r="L1787" i="9" s="1"/>
  <c r="I1786" i="9"/>
  <c r="L1786" i="9" s="1"/>
  <c r="J1785" i="9"/>
  <c r="I1784" i="9"/>
  <c r="L1784" i="9" s="1"/>
  <c r="I1783" i="9"/>
  <c r="L1783" i="9" s="1"/>
  <c r="I1782" i="9"/>
  <c r="J1781" i="9"/>
  <c r="I1780" i="9"/>
  <c r="L1780" i="9" s="1"/>
  <c r="I1779" i="9"/>
  <c r="L1779" i="9" s="1"/>
  <c r="I1778" i="9"/>
  <c r="J1777" i="9"/>
  <c r="I1776" i="9"/>
  <c r="L1776" i="9" s="1"/>
  <c r="I1775" i="9"/>
  <c r="I1773" i="9" s="1"/>
  <c r="I1774" i="9"/>
  <c r="L1774" i="9" s="1"/>
  <c r="J1773" i="9"/>
  <c r="I1772" i="9"/>
  <c r="L1772" i="9" s="1"/>
  <c r="I1771" i="9"/>
  <c r="L1771" i="9" s="1"/>
  <c r="I1770" i="9"/>
  <c r="L1770" i="9" s="1"/>
  <c r="I1769" i="9"/>
  <c r="L1769" i="9" s="1"/>
  <c r="L1768" i="9" s="1"/>
  <c r="J1768" i="9"/>
  <c r="I1767" i="9"/>
  <c r="L1767" i="9" s="1"/>
  <c r="I1766" i="9"/>
  <c r="L1766" i="9" s="1"/>
  <c r="I1765" i="9"/>
  <c r="L1765" i="9" s="1"/>
  <c r="J1764" i="9"/>
  <c r="I1762" i="9"/>
  <c r="L1762" i="9" s="1"/>
  <c r="L1761" i="9"/>
  <c r="I1761" i="9"/>
  <c r="I1760" i="9"/>
  <c r="L1760" i="9" s="1"/>
  <c r="J1759" i="9"/>
  <c r="I1758" i="9"/>
  <c r="L1758" i="9" s="1"/>
  <c r="I1757" i="9"/>
  <c r="I1756" i="9"/>
  <c r="L1756" i="9" s="1"/>
  <c r="J1755" i="9"/>
  <c r="I1753" i="9"/>
  <c r="L1753" i="9" s="1"/>
  <c r="I1752" i="9"/>
  <c r="L1752" i="9" s="1"/>
  <c r="I1751" i="9"/>
  <c r="J1750" i="9"/>
  <c r="I1749" i="9"/>
  <c r="L1749" i="9" s="1"/>
  <c r="I1748" i="9"/>
  <c r="L1748" i="9" s="1"/>
  <c r="J1747" i="9"/>
  <c r="I1746" i="9"/>
  <c r="L1746" i="9" s="1"/>
  <c r="J1733" i="9"/>
  <c r="I1729" i="9"/>
  <c r="L1729" i="9" s="1"/>
  <c r="I1728" i="9"/>
  <c r="L1728" i="9" s="1"/>
  <c r="I1727" i="9"/>
  <c r="I1726" i="9"/>
  <c r="L1726" i="9" s="1"/>
  <c r="J1725" i="9"/>
  <c r="I1724" i="9"/>
  <c r="L1724" i="9" s="1"/>
  <c r="I1723" i="9"/>
  <c r="L1723" i="9" s="1"/>
  <c r="L1722" i="9"/>
  <c r="L1721" i="9" s="1"/>
  <c r="I1722" i="9"/>
  <c r="J1721" i="9"/>
  <c r="I1720" i="9"/>
  <c r="L1720" i="9" s="1"/>
  <c r="I1719" i="9"/>
  <c r="L1719" i="9" s="1"/>
  <c r="I1718" i="9"/>
  <c r="J1717" i="9"/>
  <c r="I1716" i="9"/>
  <c r="L1716" i="9" s="1"/>
  <c r="I1715" i="9"/>
  <c r="L1715" i="9" s="1"/>
  <c r="I1714" i="9"/>
  <c r="J1713" i="9"/>
  <c r="I1712" i="9"/>
  <c r="L1712" i="9" s="1"/>
  <c r="I1711" i="9"/>
  <c r="L1710" i="9"/>
  <c r="I1710" i="9"/>
  <c r="J1709" i="9"/>
  <c r="I1708" i="9"/>
  <c r="L1708" i="9" s="1"/>
  <c r="I1707" i="9"/>
  <c r="L1707" i="9" s="1"/>
  <c r="I1706" i="9"/>
  <c r="L1706" i="9" s="1"/>
  <c r="I1705" i="9"/>
  <c r="L1705" i="9" s="1"/>
  <c r="J1704" i="9"/>
  <c r="L1703" i="9"/>
  <c r="I1703" i="9"/>
  <c r="I1702" i="9"/>
  <c r="L1702" i="9" s="1"/>
  <c r="L1701" i="9"/>
  <c r="I1701" i="9"/>
  <c r="J1700" i="9"/>
  <c r="I1700" i="9"/>
  <c r="L1698" i="9"/>
  <c r="I1698" i="9"/>
  <c r="I1697" i="9"/>
  <c r="I1696" i="9"/>
  <c r="L1696" i="9" s="1"/>
  <c r="J1695" i="9"/>
  <c r="I1694" i="9"/>
  <c r="L1694" i="9" s="1"/>
  <c r="I1693" i="9"/>
  <c r="L1693" i="9" s="1"/>
  <c r="I1692" i="9"/>
  <c r="L1692" i="9" s="1"/>
  <c r="J1691" i="9"/>
  <c r="J1690" i="9" s="1"/>
  <c r="I1689" i="9"/>
  <c r="L1689" i="9" s="1"/>
  <c r="I1688" i="9"/>
  <c r="L1688" i="9" s="1"/>
  <c r="I1687" i="9"/>
  <c r="J1686" i="9"/>
  <c r="I1685" i="9"/>
  <c r="I1684" i="9"/>
  <c r="L1684" i="9" s="1"/>
  <c r="J1683" i="9"/>
  <c r="I1682" i="9"/>
  <c r="L1682" i="9" s="1"/>
  <c r="J1669" i="9"/>
  <c r="I1665" i="9"/>
  <c r="L1665" i="9" s="1"/>
  <c r="I1664" i="9"/>
  <c r="L1664" i="9" s="1"/>
  <c r="I1663" i="9"/>
  <c r="L1663" i="9" s="1"/>
  <c r="I1662" i="9"/>
  <c r="L1662" i="9" s="1"/>
  <c r="J1661" i="9"/>
  <c r="I1660" i="9"/>
  <c r="L1660" i="9" s="1"/>
  <c r="I1659" i="9"/>
  <c r="L1659" i="9" s="1"/>
  <c r="I1658" i="9"/>
  <c r="L1658" i="9" s="1"/>
  <c r="J1657" i="9"/>
  <c r="I1656" i="9"/>
  <c r="L1656" i="9" s="1"/>
  <c r="I1655" i="9"/>
  <c r="L1655" i="9" s="1"/>
  <c r="L1654" i="9"/>
  <c r="I1654" i="9"/>
  <c r="J1653" i="9"/>
  <c r="I1652" i="9"/>
  <c r="L1652" i="9" s="1"/>
  <c r="I1651" i="9"/>
  <c r="L1651" i="9" s="1"/>
  <c r="I1650" i="9"/>
  <c r="J1649" i="9"/>
  <c r="I1648" i="9"/>
  <c r="L1648" i="9" s="1"/>
  <c r="I1647" i="9"/>
  <c r="L1647" i="9" s="1"/>
  <c r="I1646" i="9"/>
  <c r="L1646" i="9" s="1"/>
  <c r="J1645" i="9"/>
  <c r="I1644" i="9"/>
  <c r="L1644" i="9" s="1"/>
  <c r="I1643" i="9"/>
  <c r="L1643" i="9" s="1"/>
  <c r="I1642" i="9"/>
  <c r="L1642" i="9" s="1"/>
  <c r="I1641" i="9"/>
  <c r="L1641" i="9" s="1"/>
  <c r="J1640" i="9"/>
  <c r="J1635" i="9" s="1"/>
  <c r="I1639" i="9"/>
  <c r="L1639" i="9" s="1"/>
  <c r="I1638" i="9"/>
  <c r="L1638" i="9" s="1"/>
  <c r="I1637" i="9"/>
  <c r="L1637" i="9" s="1"/>
  <c r="J1636" i="9"/>
  <c r="I1634" i="9"/>
  <c r="L1634" i="9" s="1"/>
  <c r="L1633" i="9"/>
  <c r="I1633" i="9"/>
  <c r="I1632" i="9"/>
  <c r="J1631" i="9"/>
  <c r="I1630" i="9"/>
  <c r="L1630" i="9" s="1"/>
  <c r="I1629" i="9"/>
  <c r="L1629" i="9" s="1"/>
  <c r="I1628" i="9"/>
  <c r="L1628" i="9" s="1"/>
  <c r="J1627" i="9"/>
  <c r="J1626" i="9" s="1"/>
  <c r="I1625" i="9"/>
  <c r="L1625" i="9" s="1"/>
  <c r="I1624" i="9"/>
  <c r="L1624" i="9" s="1"/>
  <c r="I1623" i="9"/>
  <c r="J1622" i="9"/>
  <c r="I1621" i="9"/>
  <c r="L1621" i="9" s="1"/>
  <c r="I1620" i="9"/>
  <c r="L1620" i="9" s="1"/>
  <c r="J1619" i="9"/>
  <c r="I1618" i="9"/>
  <c r="L1618" i="9" s="1"/>
  <c r="J1605" i="9"/>
  <c r="I1601" i="9"/>
  <c r="L1601" i="9" s="1"/>
  <c r="I1600" i="9"/>
  <c r="L1600" i="9" s="1"/>
  <c r="I1599" i="9"/>
  <c r="L1599" i="9" s="1"/>
  <c r="I1598" i="9"/>
  <c r="L1598" i="9" s="1"/>
  <c r="L1597" i="9" s="1"/>
  <c r="C1547" i="9" s="1"/>
  <c r="J1597" i="9"/>
  <c r="I1596" i="9"/>
  <c r="L1596" i="9" s="1"/>
  <c r="I1595" i="9"/>
  <c r="L1595" i="9" s="1"/>
  <c r="I1594" i="9"/>
  <c r="L1594" i="9" s="1"/>
  <c r="J1593" i="9"/>
  <c r="I1592" i="9"/>
  <c r="L1592" i="9" s="1"/>
  <c r="I1591" i="9"/>
  <c r="L1591" i="9" s="1"/>
  <c r="I1590" i="9"/>
  <c r="L1590" i="9" s="1"/>
  <c r="J1589" i="9"/>
  <c r="I1588" i="9"/>
  <c r="L1588" i="9" s="1"/>
  <c r="I1587" i="9"/>
  <c r="L1587" i="9" s="1"/>
  <c r="I1586" i="9"/>
  <c r="J1585" i="9"/>
  <c r="I1584" i="9"/>
  <c r="L1584" i="9" s="1"/>
  <c r="I1583" i="9"/>
  <c r="L1583" i="9" s="1"/>
  <c r="I1582" i="9"/>
  <c r="J1581" i="9"/>
  <c r="I1580" i="9"/>
  <c r="L1580" i="9" s="1"/>
  <c r="I1579" i="9"/>
  <c r="L1579" i="9" s="1"/>
  <c r="I1578" i="9"/>
  <c r="L1578" i="9" s="1"/>
  <c r="I1577" i="9"/>
  <c r="L1577" i="9" s="1"/>
  <c r="J1576" i="9"/>
  <c r="I1575" i="9"/>
  <c r="L1575" i="9" s="1"/>
  <c r="I1574" i="9"/>
  <c r="L1574" i="9" s="1"/>
  <c r="I1573" i="9"/>
  <c r="J1572" i="9"/>
  <c r="J1571" i="9" s="1"/>
  <c r="I1570" i="9"/>
  <c r="L1570" i="9" s="1"/>
  <c r="L1569" i="9"/>
  <c r="I1569" i="9"/>
  <c r="I1568" i="9"/>
  <c r="J1567" i="9"/>
  <c r="J1562" i="9" s="1"/>
  <c r="I1566" i="9"/>
  <c r="L1566" i="9" s="1"/>
  <c r="I1565" i="9"/>
  <c r="I1564" i="9"/>
  <c r="L1564" i="9" s="1"/>
  <c r="J1563" i="9"/>
  <c r="L1561" i="9"/>
  <c r="I1561" i="9"/>
  <c r="I1560" i="9"/>
  <c r="L1560" i="9" s="1"/>
  <c r="I1559" i="9"/>
  <c r="J1558" i="9"/>
  <c r="I1557" i="9"/>
  <c r="L1557" i="9" s="1"/>
  <c r="I1556" i="9"/>
  <c r="L1556" i="9" s="1"/>
  <c r="L1555" i="9" s="1"/>
  <c r="J1555" i="9"/>
  <c r="I1554" i="9"/>
  <c r="L1554" i="9" s="1"/>
  <c r="J1541" i="9"/>
  <c r="I1537" i="9"/>
  <c r="L1537" i="9" s="1"/>
  <c r="I1536" i="9"/>
  <c r="L1536" i="9" s="1"/>
  <c r="I1535" i="9"/>
  <c r="L1535" i="9" s="1"/>
  <c r="L1534" i="9"/>
  <c r="I1534" i="9"/>
  <c r="J1533" i="9"/>
  <c r="I1532" i="9"/>
  <c r="L1532" i="9" s="1"/>
  <c r="I1531" i="9"/>
  <c r="L1531" i="9" s="1"/>
  <c r="I1530" i="9"/>
  <c r="J1529" i="9"/>
  <c r="I1528" i="9"/>
  <c r="L1528" i="9" s="1"/>
  <c r="I1527" i="9"/>
  <c r="L1527" i="9" s="1"/>
  <c r="I1526" i="9"/>
  <c r="I1525" i="9" s="1"/>
  <c r="J1525" i="9"/>
  <c r="I1524" i="9"/>
  <c r="L1524" i="9" s="1"/>
  <c r="I1523" i="9"/>
  <c r="L1523" i="9" s="1"/>
  <c r="I1522" i="9"/>
  <c r="L1522" i="9" s="1"/>
  <c r="J1521" i="9"/>
  <c r="I1520" i="9"/>
  <c r="L1520" i="9" s="1"/>
  <c r="I1519" i="9"/>
  <c r="L1519" i="9" s="1"/>
  <c r="I1518" i="9"/>
  <c r="L1518" i="9" s="1"/>
  <c r="J1517" i="9"/>
  <c r="I1516" i="9"/>
  <c r="L1516" i="9" s="1"/>
  <c r="I1515" i="9"/>
  <c r="L1515" i="9" s="1"/>
  <c r="I1514" i="9"/>
  <c r="L1514" i="9" s="1"/>
  <c r="I1513" i="9"/>
  <c r="L1513" i="9" s="1"/>
  <c r="J1512" i="9"/>
  <c r="I1511" i="9"/>
  <c r="L1511" i="9" s="1"/>
  <c r="I1510" i="9"/>
  <c r="L1510" i="9" s="1"/>
  <c r="I1509" i="9"/>
  <c r="L1509" i="9" s="1"/>
  <c r="J1508" i="9"/>
  <c r="J1507" i="9" s="1"/>
  <c r="I1506" i="9"/>
  <c r="L1506" i="9" s="1"/>
  <c r="I1505" i="9"/>
  <c r="L1505" i="9" s="1"/>
  <c r="I1504" i="9"/>
  <c r="L1504" i="9" s="1"/>
  <c r="J1503" i="9"/>
  <c r="I1502" i="9"/>
  <c r="L1502" i="9" s="1"/>
  <c r="I1501" i="9"/>
  <c r="L1501" i="9" s="1"/>
  <c r="I1500" i="9"/>
  <c r="L1500" i="9" s="1"/>
  <c r="L1499" i="9" s="1"/>
  <c r="J1499" i="9"/>
  <c r="J1498" i="9" s="1"/>
  <c r="I1497" i="9"/>
  <c r="L1497" i="9" s="1"/>
  <c r="I1496" i="9"/>
  <c r="L1496" i="9" s="1"/>
  <c r="I1495" i="9"/>
  <c r="J1494" i="9"/>
  <c r="I1493" i="9"/>
  <c r="L1493" i="9" s="1"/>
  <c r="I1492" i="9"/>
  <c r="L1492" i="9" s="1"/>
  <c r="J1491" i="9"/>
  <c r="I1490" i="9"/>
  <c r="L1490" i="9" s="1"/>
  <c r="J1477" i="9"/>
  <c r="I1473" i="9"/>
  <c r="L1473" i="9" s="1"/>
  <c r="I1472" i="9"/>
  <c r="L1472" i="9" s="1"/>
  <c r="I1471" i="9"/>
  <c r="L1470" i="9"/>
  <c r="I1470" i="9"/>
  <c r="J1469" i="9"/>
  <c r="I1468" i="9"/>
  <c r="I1465" i="9" s="1"/>
  <c r="I1467" i="9"/>
  <c r="L1467" i="9" s="1"/>
  <c r="I1466" i="9"/>
  <c r="L1466" i="9" s="1"/>
  <c r="J1465" i="9"/>
  <c r="I1464" i="9"/>
  <c r="L1464" i="9" s="1"/>
  <c r="I1463" i="9"/>
  <c r="L1463" i="9" s="1"/>
  <c r="I1462" i="9"/>
  <c r="J1461" i="9"/>
  <c r="I1460" i="9"/>
  <c r="L1460" i="9" s="1"/>
  <c r="I1459" i="9"/>
  <c r="L1459" i="9" s="1"/>
  <c r="I1458" i="9"/>
  <c r="L1458" i="9" s="1"/>
  <c r="L1457" i="9" s="1"/>
  <c r="J1457" i="9"/>
  <c r="I1456" i="9"/>
  <c r="L1456" i="9" s="1"/>
  <c r="I1455" i="9"/>
  <c r="I1453" i="9" s="1"/>
  <c r="L1454" i="9"/>
  <c r="I1454" i="9"/>
  <c r="J1453" i="9"/>
  <c r="I1452" i="9"/>
  <c r="L1452" i="9" s="1"/>
  <c r="I1451" i="9"/>
  <c r="I1448" i="9" s="1"/>
  <c r="I1450" i="9"/>
  <c r="L1450" i="9" s="1"/>
  <c r="I1449" i="9"/>
  <c r="L1449" i="9" s="1"/>
  <c r="J1448" i="9"/>
  <c r="I1447" i="9"/>
  <c r="L1447" i="9" s="1"/>
  <c r="I1446" i="9"/>
  <c r="I1445" i="9"/>
  <c r="L1445" i="9" s="1"/>
  <c r="J1444" i="9"/>
  <c r="I1442" i="9"/>
  <c r="L1442" i="9" s="1"/>
  <c r="I1441" i="9"/>
  <c r="I1440" i="9"/>
  <c r="L1440" i="9" s="1"/>
  <c r="J1439" i="9"/>
  <c r="I1438" i="9"/>
  <c r="L1438" i="9" s="1"/>
  <c r="I1437" i="9"/>
  <c r="I1436" i="9"/>
  <c r="L1436" i="9" s="1"/>
  <c r="J1435" i="9"/>
  <c r="I1433" i="9"/>
  <c r="L1433" i="9" s="1"/>
  <c r="I1432" i="9"/>
  <c r="I1431" i="9"/>
  <c r="L1431" i="9" s="1"/>
  <c r="J1430" i="9"/>
  <c r="I1429" i="9"/>
  <c r="L1429" i="9" s="1"/>
  <c r="I1428" i="9"/>
  <c r="L1428" i="9" s="1"/>
  <c r="J1427" i="9"/>
  <c r="I1426" i="9"/>
  <c r="L1426" i="9" s="1"/>
  <c r="J1413" i="9"/>
  <c r="I1409" i="9"/>
  <c r="L1409" i="9" s="1"/>
  <c r="I1408" i="9"/>
  <c r="L1408" i="9" s="1"/>
  <c r="I1407" i="9"/>
  <c r="L1407" i="9" s="1"/>
  <c r="I1406" i="9"/>
  <c r="L1406" i="9" s="1"/>
  <c r="J1405" i="9"/>
  <c r="L1404" i="9"/>
  <c r="I1404" i="9"/>
  <c r="I1403" i="9"/>
  <c r="L1403" i="9" s="1"/>
  <c r="I1402" i="9"/>
  <c r="L1402" i="9" s="1"/>
  <c r="J1401" i="9"/>
  <c r="I1400" i="9"/>
  <c r="L1400" i="9" s="1"/>
  <c r="I1399" i="9"/>
  <c r="L1399" i="9" s="1"/>
  <c r="I1398" i="9"/>
  <c r="L1398" i="9" s="1"/>
  <c r="J1397" i="9"/>
  <c r="I1396" i="9"/>
  <c r="L1396" i="9" s="1"/>
  <c r="I1395" i="9"/>
  <c r="L1395" i="9" s="1"/>
  <c r="I1394" i="9"/>
  <c r="J1393" i="9"/>
  <c r="I1392" i="9"/>
  <c r="L1392" i="9" s="1"/>
  <c r="I1391" i="9"/>
  <c r="L1391" i="9" s="1"/>
  <c r="L1390" i="9"/>
  <c r="L1389" i="9" s="1"/>
  <c r="I1390" i="9"/>
  <c r="J1389" i="9"/>
  <c r="I1388" i="9"/>
  <c r="L1388" i="9" s="1"/>
  <c r="I1387" i="9"/>
  <c r="L1387" i="9" s="1"/>
  <c r="I1386" i="9"/>
  <c r="L1386" i="9" s="1"/>
  <c r="I1385" i="9"/>
  <c r="L1385" i="9" s="1"/>
  <c r="J1384" i="9"/>
  <c r="L1383" i="9"/>
  <c r="I1383" i="9"/>
  <c r="I1382" i="9"/>
  <c r="I1381" i="9"/>
  <c r="L1381" i="9" s="1"/>
  <c r="J1380" i="9"/>
  <c r="I1378" i="9"/>
  <c r="L1378" i="9" s="1"/>
  <c r="I1377" i="9"/>
  <c r="L1377" i="9" s="1"/>
  <c r="I1376" i="9"/>
  <c r="L1376" i="9" s="1"/>
  <c r="J1375" i="9"/>
  <c r="I1374" i="9"/>
  <c r="L1374" i="9" s="1"/>
  <c r="I1373" i="9"/>
  <c r="I1372" i="9"/>
  <c r="L1372" i="9" s="1"/>
  <c r="J1371" i="9"/>
  <c r="J1370" i="9" s="1"/>
  <c r="I1369" i="9"/>
  <c r="L1369" i="9" s="1"/>
  <c r="I1368" i="9"/>
  <c r="L1368" i="9" s="1"/>
  <c r="I1367" i="9"/>
  <c r="J1366" i="9"/>
  <c r="I1365" i="9"/>
  <c r="L1365" i="9" s="1"/>
  <c r="I1364" i="9"/>
  <c r="L1364" i="9" s="1"/>
  <c r="J1363" i="9"/>
  <c r="I1362" i="9"/>
  <c r="L1362" i="9" s="1"/>
  <c r="J1349" i="9"/>
  <c r="I1345" i="9"/>
  <c r="L1345" i="9" s="1"/>
  <c r="I1344" i="9"/>
  <c r="L1344" i="9" s="1"/>
  <c r="I1343" i="9"/>
  <c r="L1343" i="9" s="1"/>
  <c r="I1342" i="9"/>
  <c r="L1342" i="9" s="1"/>
  <c r="J1341" i="9"/>
  <c r="I1340" i="9"/>
  <c r="L1340" i="9" s="1"/>
  <c r="I1339" i="9"/>
  <c r="L1339" i="9" s="1"/>
  <c r="I1338" i="9"/>
  <c r="L1338" i="9" s="1"/>
  <c r="J1337" i="9"/>
  <c r="I1336" i="9"/>
  <c r="L1336" i="9" s="1"/>
  <c r="I1335" i="9"/>
  <c r="I1334" i="9"/>
  <c r="L1334" i="9" s="1"/>
  <c r="J1333" i="9"/>
  <c r="I1332" i="9"/>
  <c r="L1332" i="9" s="1"/>
  <c r="I1331" i="9"/>
  <c r="L1331" i="9" s="1"/>
  <c r="I1330" i="9"/>
  <c r="J1329" i="9"/>
  <c r="I1328" i="9"/>
  <c r="L1328" i="9" s="1"/>
  <c r="I1327" i="9"/>
  <c r="L1327" i="9" s="1"/>
  <c r="I1326" i="9"/>
  <c r="I1325" i="9" s="1"/>
  <c r="J1325" i="9"/>
  <c r="I1324" i="9"/>
  <c r="L1324" i="9" s="1"/>
  <c r="I1323" i="9"/>
  <c r="L1323" i="9" s="1"/>
  <c r="I1322" i="9"/>
  <c r="L1322" i="9" s="1"/>
  <c r="I1321" i="9"/>
  <c r="L1321" i="9" s="1"/>
  <c r="J1320" i="9"/>
  <c r="I1319" i="9"/>
  <c r="L1319" i="9" s="1"/>
  <c r="L1318" i="9"/>
  <c r="I1318" i="9"/>
  <c r="I1317" i="9"/>
  <c r="L1317" i="9" s="1"/>
  <c r="J1316" i="9"/>
  <c r="I1314" i="9"/>
  <c r="L1314" i="9" s="1"/>
  <c r="I1313" i="9"/>
  <c r="L1313" i="9" s="1"/>
  <c r="I1312" i="9"/>
  <c r="J1311" i="9"/>
  <c r="I1310" i="9"/>
  <c r="L1310" i="9" s="1"/>
  <c r="I1309" i="9"/>
  <c r="L1309" i="9" s="1"/>
  <c r="I1308" i="9"/>
  <c r="L1308" i="9" s="1"/>
  <c r="J1307" i="9"/>
  <c r="I1305" i="9"/>
  <c r="L1305" i="9" s="1"/>
  <c r="I1304" i="9"/>
  <c r="L1304" i="9" s="1"/>
  <c r="I1303" i="9"/>
  <c r="J1302" i="9"/>
  <c r="I1301" i="9"/>
  <c r="L1301" i="9" s="1"/>
  <c r="I1300" i="9"/>
  <c r="L1300" i="9" s="1"/>
  <c r="L1299" i="9" s="1"/>
  <c r="J1299" i="9"/>
  <c r="I1298" i="9"/>
  <c r="L1298" i="9" s="1"/>
  <c r="J1285" i="9"/>
  <c r="I1281" i="9"/>
  <c r="L1281" i="9" s="1"/>
  <c r="I1280" i="9"/>
  <c r="L1280" i="9" s="1"/>
  <c r="I1279" i="9"/>
  <c r="I1278" i="9"/>
  <c r="L1278" i="9" s="1"/>
  <c r="J1277" i="9"/>
  <c r="I1276" i="9"/>
  <c r="L1276" i="9" s="1"/>
  <c r="L1275" i="9"/>
  <c r="I1275" i="9"/>
  <c r="I1274" i="9"/>
  <c r="J1273" i="9"/>
  <c r="L1272" i="9"/>
  <c r="I1272" i="9"/>
  <c r="I1271" i="9"/>
  <c r="L1271" i="9" s="1"/>
  <c r="I1270" i="9"/>
  <c r="I1269" i="9" s="1"/>
  <c r="J1269" i="9"/>
  <c r="I1268" i="9"/>
  <c r="L1268" i="9" s="1"/>
  <c r="I1267" i="9"/>
  <c r="L1267" i="9" s="1"/>
  <c r="I1266" i="9"/>
  <c r="J1265" i="9"/>
  <c r="I1264" i="9"/>
  <c r="L1264" i="9" s="1"/>
  <c r="I1263" i="9"/>
  <c r="L1263" i="9" s="1"/>
  <c r="I1262" i="9"/>
  <c r="I1261" i="9" s="1"/>
  <c r="J1261" i="9"/>
  <c r="I1260" i="9"/>
  <c r="L1260" i="9" s="1"/>
  <c r="I1259" i="9"/>
  <c r="L1259" i="9" s="1"/>
  <c r="I1258" i="9"/>
  <c r="L1258" i="9" s="1"/>
  <c r="I1257" i="9"/>
  <c r="L1257" i="9" s="1"/>
  <c r="J1256" i="9"/>
  <c r="I1255" i="9"/>
  <c r="L1255" i="9" s="1"/>
  <c r="I1254" i="9"/>
  <c r="L1254" i="9" s="1"/>
  <c r="I1253" i="9"/>
  <c r="L1253" i="9" s="1"/>
  <c r="J1252" i="9"/>
  <c r="I1250" i="9"/>
  <c r="L1250" i="9" s="1"/>
  <c r="I1249" i="9"/>
  <c r="L1249" i="9" s="1"/>
  <c r="I1248" i="9"/>
  <c r="L1248" i="9" s="1"/>
  <c r="L1247" i="9" s="1"/>
  <c r="J1247" i="9"/>
  <c r="I1246" i="9"/>
  <c r="L1246" i="9" s="1"/>
  <c r="I1245" i="9"/>
  <c r="L1245" i="9" s="1"/>
  <c r="I1244" i="9"/>
  <c r="L1244" i="9" s="1"/>
  <c r="J1243" i="9"/>
  <c r="J1242" i="9" s="1"/>
  <c r="I1241" i="9"/>
  <c r="L1241" i="9" s="1"/>
  <c r="I1240" i="9"/>
  <c r="L1240" i="9" s="1"/>
  <c r="I1239" i="9"/>
  <c r="L1239" i="9" s="1"/>
  <c r="J1238" i="9"/>
  <c r="I1237" i="9"/>
  <c r="L1237" i="9" s="1"/>
  <c r="I1236" i="9"/>
  <c r="J1235" i="9"/>
  <c r="I1234" i="9"/>
  <c r="L1234" i="9" s="1"/>
  <c r="J1221" i="9"/>
  <c r="I1217" i="9"/>
  <c r="L1217" i="9" s="1"/>
  <c r="I1216" i="9"/>
  <c r="L1216" i="9" s="1"/>
  <c r="I1215" i="9"/>
  <c r="L1215" i="9" s="1"/>
  <c r="I1214" i="9"/>
  <c r="L1214" i="9" s="1"/>
  <c r="J1213" i="9"/>
  <c r="I1212" i="9"/>
  <c r="L1212" i="9" s="1"/>
  <c r="I1211" i="9"/>
  <c r="L1211" i="9" s="1"/>
  <c r="I1210" i="9"/>
  <c r="L1210" i="9" s="1"/>
  <c r="J1209" i="9"/>
  <c r="I1209" i="9"/>
  <c r="I1208" i="9"/>
  <c r="L1208" i="9" s="1"/>
  <c r="I1207" i="9"/>
  <c r="L1207" i="9" s="1"/>
  <c r="I1206" i="9"/>
  <c r="J1205" i="9"/>
  <c r="I1204" i="9"/>
  <c r="L1204" i="9" s="1"/>
  <c r="I1203" i="9"/>
  <c r="L1203" i="9" s="1"/>
  <c r="I1202" i="9"/>
  <c r="J1201" i="9"/>
  <c r="I1200" i="9"/>
  <c r="L1200" i="9" s="1"/>
  <c r="I1199" i="9"/>
  <c r="L1199" i="9" s="1"/>
  <c r="I1198" i="9"/>
  <c r="J1197" i="9"/>
  <c r="I1196" i="9"/>
  <c r="L1196" i="9" s="1"/>
  <c r="I1195" i="9"/>
  <c r="L1195" i="9" s="1"/>
  <c r="I1194" i="9"/>
  <c r="L1194" i="9" s="1"/>
  <c r="I1193" i="9"/>
  <c r="L1193" i="9" s="1"/>
  <c r="J1192" i="9"/>
  <c r="I1191" i="9"/>
  <c r="L1191" i="9" s="1"/>
  <c r="I1190" i="9"/>
  <c r="L1190" i="9" s="1"/>
  <c r="I1189" i="9"/>
  <c r="J1188" i="9"/>
  <c r="I1186" i="9"/>
  <c r="L1186" i="9" s="1"/>
  <c r="I1185" i="9"/>
  <c r="L1185" i="9" s="1"/>
  <c r="L1184" i="9"/>
  <c r="I1184" i="9"/>
  <c r="J1183" i="9"/>
  <c r="I1182" i="9"/>
  <c r="L1182" i="9" s="1"/>
  <c r="I1181" i="9"/>
  <c r="L1181" i="9" s="1"/>
  <c r="I1180" i="9"/>
  <c r="L1180" i="9" s="1"/>
  <c r="J1179" i="9"/>
  <c r="J1178" i="9"/>
  <c r="I1177" i="9"/>
  <c r="L1177" i="9" s="1"/>
  <c r="I1176" i="9"/>
  <c r="L1176" i="9" s="1"/>
  <c r="I1175" i="9"/>
  <c r="J1174" i="9"/>
  <c r="I1173" i="9"/>
  <c r="L1173" i="9" s="1"/>
  <c r="I1172" i="9"/>
  <c r="L1172" i="9" s="1"/>
  <c r="J1171" i="9"/>
  <c r="I1171" i="9"/>
  <c r="I1170" i="9"/>
  <c r="L1170" i="9" s="1"/>
  <c r="J1157" i="9"/>
  <c r="I1153" i="9"/>
  <c r="L1153" i="9" s="1"/>
  <c r="I1152" i="9"/>
  <c r="L1152" i="9" s="1"/>
  <c r="I1151" i="9"/>
  <c r="I1149" i="9" s="1"/>
  <c r="I1150" i="9"/>
  <c r="L1150" i="9" s="1"/>
  <c r="J1149" i="9"/>
  <c r="I1148" i="9"/>
  <c r="L1148" i="9" s="1"/>
  <c r="I1147" i="9"/>
  <c r="L1147" i="9" s="1"/>
  <c r="I1146" i="9"/>
  <c r="L1146" i="9" s="1"/>
  <c r="L1145" i="9" s="1"/>
  <c r="J1145" i="9"/>
  <c r="I1144" i="9"/>
  <c r="L1144" i="9" s="1"/>
  <c r="I1143" i="9"/>
  <c r="L1143" i="9" s="1"/>
  <c r="I1142" i="9"/>
  <c r="J1141" i="9"/>
  <c r="I1140" i="9"/>
  <c r="L1140" i="9" s="1"/>
  <c r="I1139" i="9"/>
  <c r="L1139" i="9" s="1"/>
  <c r="I1138" i="9"/>
  <c r="J1137" i="9"/>
  <c r="L1136" i="9"/>
  <c r="I1136" i="9"/>
  <c r="I1135" i="9"/>
  <c r="I1133" i="9" s="1"/>
  <c r="L1134" i="9"/>
  <c r="I1134" i="9"/>
  <c r="J1133" i="9"/>
  <c r="I1132" i="9"/>
  <c r="L1132" i="9" s="1"/>
  <c r="I1131" i="9"/>
  <c r="I1130" i="9"/>
  <c r="L1130" i="9" s="1"/>
  <c r="I1129" i="9"/>
  <c r="L1129" i="9" s="1"/>
  <c r="J1128" i="9"/>
  <c r="I1127" i="9"/>
  <c r="L1127" i="9" s="1"/>
  <c r="I1126" i="9"/>
  <c r="L1126" i="9" s="1"/>
  <c r="L1125" i="9"/>
  <c r="I1125" i="9"/>
  <c r="J1124" i="9"/>
  <c r="I1124" i="9"/>
  <c r="I1122" i="9"/>
  <c r="L1122" i="9" s="1"/>
  <c r="I1121" i="9"/>
  <c r="I1120" i="9"/>
  <c r="L1120" i="9" s="1"/>
  <c r="J1119" i="9"/>
  <c r="I1118" i="9"/>
  <c r="L1118" i="9" s="1"/>
  <c r="I1117" i="9"/>
  <c r="L1117" i="9" s="1"/>
  <c r="I1116" i="9"/>
  <c r="L1116" i="9" s="1"/>
  <c r="J1115" i="9"/>
  <c r="I1113" i="9"/>
  <c r="L1113" i="9" s="1"/>
  <c r="I1112" i="9"/>
  <c r="L1111" i="9"/>
  <c r="I1111" i="9"/>
  <c r="J1110" i="9"/>
  <c r="I1109" i="9"/>
  <c r="L1109" i="9" s="1"/>
  <c r="I1108" i="9"/>
  <c r="L1108" i="9" s="1"/>
  <c r="L1107" i="9" s="1"/>
  <c r="J1107" i="9"/>
  <c r="I1106" i="9"/>
  <c r="L1106" i="9" s="1"/>
  <c r="J1093" i="9"/>
  <c r="I1089" i="9"/>
  <c r="L1089" i="9" s="1"/>
  <c r="I1088" i="9"/>
  <c r="L1088" i="9" s="1"/>
  <c r="I1087" i="9"/>
  <c r="L1087" i="9" s="1"/>
  <c r="I1086" i="9"/>
  <c r="L1086" i="9" s="1"/>
  <c r="J1085" i="9"/>
  <c r="I1084" i="9"/>
  <c r="L1084" i="9" s="1"/>
  <c r="I1083" i="9"/>
  <c r="L1083" i="9" s="1"/>
  <c r="I1082" i="9"/>
  <c r="L1082" i="9" s="1"/>
  <c r="J1081" i="9"/>
  <c r="I1081" i="9"/>
  <c r="I1080" i="9"/>
  <c r="L1080" i="9" s="1"/>
  <c r="I1079" i="9"/>
  <c r="L1079" i="9" s="1"/>
  <c r="I1078" i="9"/>
  <c r="J1077" i="9"/>
  <c r="I1076" i="9"/>
  <c r="L1076" i="9" s="1"/>
  <c r="I1075" i="9"/>
  <c r="L1075" i="9" s="1"/>
  <c r="I1074" i="9"/>
  <c r="I1073" i="9" s="1"/>
  <c r="J1073" i="9"/>
  <c r="I1072" i="9"/>
  <c r="L1072" i="9" s="1"/>
  <c r="I1071" i="9"/>
  <c r="I1070" i="9"/>
  <c r="L1070" i="9" s="1"/>
  <c r="J1069" i="9"/>
  <c r="I1068" i="9"/>
  <c r="L1068" i="9" s="1"/>
  <c r="I1067" i="9"/>
  <c r="L1067" i="9" s="1"/>
  <c r="I1066" i="9"/>
  <c r="L1066" i="9" s="1"/>
  <c r="I1065" i="9"/>
  <c r="L1065" i="9" s="1"/>
  <c r="J1064" i="9"/>
  <c r="I1063" i="9"/>
  <c r="L1063" i="9" s="1"/>
  <c r="I1062" i="9"/>
  <c r="L1062" i="9" s="1"/>
  <c r="I1061" i="9"/>
  <c r="J1060" i="9"/>
  <c r="J1059" i="9" s="1"/>
  <c r="I1058" i="9"/>
  <c r="L1058" i="9" s="1"/>
  <c r="I1057" i="9"/>
  <c r="I1056" i="9"/>
  <c r="L1056" i="9" s="1"/>
  <c r="J1055" i="9"/>
  <c r="I1054" i="9"/>
  <c r="L1054" i="9" s="1"/>
  <c r="I1053" i="9"/>
  <c r="L1053" i="9" s="1"/>
  <c r="I1052" i="9"/>
  <c r="L1052" i="9" s="1"/>
  <c r="J1051" i="9"/>
  <c r="J1050" i="9"/>
  <c r="I1049" i="9"/>
  <c r="L1049" i="9" s="1"/>
  <c r="I1048" i="9"/>
  <c r="L1048" i="9" s="1"/>
  <c r="I1047" i="9"/>
  <c r="J1046" i="9"/>
  <c r="I1045" i="9"/>
  <c r="L1045" i="9" s="1"/>
  <c r="I1044" i="9"/>
  <c r="L1044" i="9" s="1"/>
  <c r="J1043" i="9"/>
  <c r="I1043" i="9"/>
  <c r="I1042" i="9"/>
  <c r="L1042" i="9" s="1"/>
  <c r="J1029" i="9"/>
  <c r="I1025" i="9"/>
  <c r="L1025" i="9" s="1"/>
  <c r="I1024" i="9"/>
  <c r="L1024" i="9" s="1"/>
  <c r="I1023" i="9"/>
  <c r="I1022" i="9"/>
  <c r="L1022" i="9" s="1"/>
  <c r="J1021" i="9"/>
  <c r="I1020" i="9"/>
  <c r="L1020" i="9" s="1"/>
  <c r="I1019" i="9"/>
  <c r="L1019" i="9" s="1"/>
  <c r="I1018" i="9"/>
  <c r="L1018" i="9" s="1"/>
  <c r="J1017" i="9"/>
  <c r="I1016" i="9"/>
  <c r="L1016" i="9" s="1"/>
  <c r="I1015" i="9"/>
  <c r="L1015" i="9" s="1"/>
  <c r="I1014" i="9"/>
  <c r="J1013" i="9"/>
  <c r="I1012" i="9"/>
  <c r="L1012" i="9" s="1"/>
  <c r="I1011" i="9"/>
  <c r="L1011" i="9" s="1"/>
  <c r="I1010" i="9"/>
  <c r="J1009" i="9"/>
  <c r="I1008" i="9"/>
  <c r="L1008" i="9" s="1"/>
  <c r="I1007" i="9"/>
  <c r="L1007" i="9" s="1"/>
  <c r="I1006" i="9"/>
  <c r="J1005" i="9"/>
  <c r="I1004" i="9"/>
  <c r="L1004" i="9" s="1"/>
  <c r="I1003" i="9"/>
  <c r="I1002" i="9"/>
  <c r="L1002" i="9" s="1"/>
  <c r="I1001" i="9"/>
  <c r="L1001" i="9" s="1"/>
  <c r="J1000" i="9"/>
  <c r="I999" i="9"/>
  <c r="L999" i="9" s="1"/>
  <c r="I998" i="9"/>
  <c r="L998" i="9" s="1"/>
  <c r="I997" i="9"/>
  <c r="L997" i="9" s="1"/>
  <c r="J996" i="9"/>
  <c r="I994" i="9"/>
  <c r="L994" i="9" s="1"/>
  <c r="I993" i="9"/>
  <c r="L993" i="9" s="1"/>
  <c r="I992" i="9"/>
  <c r="I991" i="9" s="1"/>
  <c r="J991" i="9"/>
  <c r="I990" i="9"/>
  <c r="L990" i="9" s="1"/>
  <c r="I989" i="9"/>
  <c r="L989" i="9" s="1"/>
  <c r="L988" i="9"/>
  <c r="I988" i="9"/>
  <c r="J987" i="9"/>
  <c r="I985" i="9"/>
  <c r="L985" i="9" s="1"/>
  <c r="I984" i="9"/>
  <c r="L984" i="9" s="1"/>
  <c r="I983" i="9"/>
  <c r="J982" i="9"/>
  <c r="I981" i="9"/>
  <c r="L981" i="9" s="1"/>
  <c r="I980" i="9"/>
  <c r="L980" i="9" s="1"/>
  <c r="J979" i="9"/>
  <c r="I978" i="9"/>
  <c r="L978" i="9" s="1"/>
  <c r="J965" i="9"/>
  <c r="I961" i="9"/>
  <c r="L961" i="9" s="1"/>
  <c r="I960" i="9"/>
  <c r="L960" i="9" s="1"/>
  <c r="I959" i="9"/>
  <c r="L959" i="9" s="1"/>
  <c r="I958" i="9"/>
  <c r="J957" i="9"/>
  <c r="I956" i="9"/>
  <c r="L956" i="9" s="1"/>
  <c r="I955" i="9"/>
  <c r="L955" i="9" s="1"/>
  <c r="I954" i="9"/>
  <c r="L954" i="9" s="1"/>
  <c r="J953" i="9"/>
  <c r="I952" i="9"/>
  <c r="L952" i="9" s="1"/>
  <c r="I951" i="9"/>
  <c r="I950" i="9"/>
  <c r="L950" i="9" s="1"/>
  <c r="J949" i="9"/>
  <c r="I948" i="9"/>
  <c r="L948" i="9" s="1"/>
  <c r="I947" i="9"/>
  <c r="L947" i="9" s="1"/>
  <c r="I946" i="9"/>
  <c r="L946" i="9" s="1"/>
  <c r="J945" i="9"/>
  <c r="I944" i="9"/>
  <c r="L944" i="9" s="1"/>
  <c r="I943" i="9"/>
  <c r="L943" i="9" s="1"/>
  <c r="I942" i="9"/>
  <c r="I941" i="9" s="1"/>
  <c r="J941" i="9"/>
  <c r="I940" i="9"/>
  <c r="L940" i="9" s="1"/>
  <c r="I939" i="9"/>
  <c r="L939" i="9" s="1"/>
  <c r="I938" i="9"/>
  <c r="L938" i="9" s="1"/>
  <c r="I937" i="9"/>
  <c r="L937" i="9" s="1"/>
  <c r="J936" i="9"/>
  <c r="I935" i="9"/>
  <c r="L935" i="9" s="1"/>
  <c r="I934" i="9"/>
  <c r="L934" i="9" s="1"/>
  <c r="I933" i="9"/>
  <c r="L933" i="9" s="1"/>
  <c r="J932" i="9"/>
  <c r="I930" i="9"/>
  <c r="L930" i="9" s="1"/>
  <c r="I929" i="9"/>
  <c r="L929" i="9" s="1"/>
  <c r="I928" i="9"/>
  <c r="J927" i="9"/>
  <c r="I926" i="9"/>
  <c r="L926" i="9" s="1"/>
  <c r="I925" i="9"/>
  <c r="L925" i="9" s="1"/>
  <c r="I924" i="9"/>
  <c r="L924" i="9" s="1"/>
  <c r="J923" i="9"/>
  <c r="I921" i="9"/>
  <c r="L921" i="9" s="1"/>
  <c r="I920" i="9"/>
  <c r="L920" i="9" s="1"/>
  <c r="I919" i="9"/>
  <c r="J918" i="9"/>
  <c r="I917" i="9"/>
  <c r="L917" i="9" s="1"/>
  <c r="I916" i="9"/>
  <c r="L916" i="9" s="1"/>
  <c r="L915" i="9" s="1"/>
  <c r="J915" i="9"/>
  <c r="I914" i="9"/>
  <c r="L914" i="9" s="1"/>
  <c r="J901" i="9"/>
  <c r="I897" i="9"/>
  <c r="L897" i="9" s="1"/>
  <c r="I896" i="9"/>
  <c r="L896" i="9" s="1"/>
  <c r="I895" i="9"/>
  <c r="L895" i="9" s="1"/>
  <c r="I894" i="9"/>
  <c r="L894" i="9" s="1"/>
  <c r="J893" i="9"/>
  <c r="I892" i="9"/>
  <c r="L892" i="9" s="1"/>
  <c r="I891" i="9"/>
  <c r="L891" i="9" s="1"/>
  <c r="I890" i="9"/>
  <c r="J889" i="9"/>
  <c r="I888" i="9"/>
  <c r="I885" i="9" s="1"/>
  <c r="I887" i="9"/>
  <c r="L887" i="9" s="1"/>
  <c r="I886" i="9"/>
  <c r="L886" i="9" s="1"/>
  <c r="J885" i="9"/>
  <c r="I884" i="9"/>
  <c r="L884" i="9" s="1"/>
  <c r="I883" i="9"/>
  <c r="L883" i="9" s="1"/>
  <c r="I882" i="9"/>
  <c r="J881" i="9"/>
  <c r="I880" i="9"/>
  <c r="L880" i="9" s="1"/>
  <c r="I879" i="9"/>
  <c r="L879" i="9" s="1"/>
  <c r="I878" i="9"/>
  <c r="L878" i="9" s="1"/>
  <c r="J877" i="9"/>
  <c r="I876" i="9"/>
  <c r="L876" i="9" s="1"/>
  <c r="I875" i="9"/>
  <c r="L875" i="9" s="1"/>
  <c r="I874" i="9"/>
  <c r="L874" i="9" s="1"/>
  <c r="I873" i="9"/>
  <c r="L873" i="9" s="1"/>
  <c r="L872" i="9" s="1"/>
  <c r="J872" i="9"/>
  <c r="I871" i="9"/>
  <c r="L871" i="9" s="1"/>
  <c r="I870" i="9"/>
  <c r="L870" i="9" s="1"/>
  <c r="I869" i="9"/>
  <c r="L869" i="9" s="1"/>
  <c r="J868" i="9"/>
  <c r="J867" i="9" s="1"/>
  <c r="I866" i="9"/>
  <c r="L866" i="9" s="1"/>
  <c r="I865" i="9"/>
  <c r="L865" i="9" s="1"/>
  <c r="I864" i="9"/>
  <c r="I863" i="9" s="1"/>
  <c r="J863" i="9"/>
  <c r="I862" i="9"/>
  <c r="L862" i="9" s="1"/>
  <c r="I861" i="9"/>
  <c r="L861" i="9" s="1"/>
  <c r="I860" i="9"/>
  <c r="L860" i="9" s="1"/>
  <c r="L859" i="9" s="1"/>
  <c r="J859" i="9"/>
  <c r="I857" i="9"/>
  <c r="L857" i="9" s="1"/>
  <c r="I856" i="9"/>
  <c r="L856" i="9" s="1"/>
  <c r="L855" i="9"/>
  <c r="I855" i="9"/>
  <c r="J854" i="9"/>
  <c r="I853" i="9"/>
  <c r="I851" i="9" s="1"/>
  <c r="I852" i="9"/>
  <c r="L852" i="9" s="1"/>
  <c r="J851" i="9"/>
  <c r="I850" i="9"/>
  <c r="L850" i="9" s="1"/>
  <c r="J837" i="9"/>
  <c r="I833" i="9"/>
  <c r="L833" i="9" s="1"/>
  <c r="I832" i="9"/>
  <c r="L832" i="9" s="1"/>
  <c r="I831" i="9"/>
  <c r="L831" i="9" s="1"/>
  <c r="I830" i="9"/>
  <c r="L830" i="9" s="1"/>
  <c r="J829" i="9"/>
  <c r="I828" i="9"/>
  <c r="L828" i="9" s="1"/>
  <c r="I827" i="9"/>
  <c r="L827" i="9" s="1"/>
  <c r="I826" i="9"/>
  <c r="J825" i="9"/>
  <c r="I824" i="9"/>
  <c r="L824" i="9" s="1"/>
  <c r="I823" i="9"/>
  <c r="L823" i="9" s="1"/>
  <c r="I822" i="9"/>
  <c r="J821" i="9"/>
  <c r="I820" i="9"/>
  <c r="L820" i="9" s="1"/>
  <c r="I819" i="9"/>
  <c r="L819" i="9" s="1"/>
  <c r="I818" i="9"/>
  <c r="L818" i="9" s="1"/>
  <c r="J817" i="9"/>
  <c r="I816" i="9"/>
  <c r="L816" i="9" s="1"/>
  <c r="I815" i="9"/>
  <c r="L815" i="9" s="1"/>
  <c r="I814" i="9"/>
  <c r="L814" i="9" s="1"/>
  <c r="J813" i="9"/>
  <c r="I812" i="9"/>
  <c r="L812" i="9" s="1"/>
  <c r="I811" i="9"/>
  <c r="I810" i="9"/>
  <c r="L810" i="9" s="1"/>
  <c r="I809" i="9"/>
  <c r="L809" i="9" s="1"/>
  <c r="J808" i="9"/>
  <c r="I807" i="9"/>
  <c r="I806" i="9"/>
  <c r="L806" i="9" s="1"/>
  <c r="I805" i="9"/>
  <c r="L805" i="9" s="1"/>
  <c r="J804" i="9"/>
  <c r="I802" i="9"/>
  <c r="L802" i="9" s="1"/>
  <c r="I801" i="9"/>
  <c r="L801" i="9" s="1"/>
  <c r="I800" i="9"/>
  <c r="L800" i="9" s="1"/>
  <c r="J799" i="9"/>
  <c r="I798" i="9"/>
  <c r="L798" i="9" s="1"/>
  <c r="I797" i="9"/>
  <c r="L797" i="9" s="1"/>
  <c r="I796" i="9"/>
  <c r="L796" i="9" s="1"/>
  <c r="J795" i="9"/>
  <c r="J794" i="9" s="1"/>
  <c r="I793" i="9"/>
  <c r="L793" i="9" s="1"/>
  <c r="I792" i="9"/>
  <c r="L792" i="9" s="1"/>
  <c r="I791" i="9"/>
  <c r="J790" i="9"/>
  <c r="I789" i="9"/>
  <c r="L789" i="9" s="1"/>
  <c r="I788" i="9"/>
  <c r="L788" i="9" s="1"/>
  <c r="J787" i="9"/>
  <c r="I786" i="9"/>
  <c r="L786" i="9" s="1"/>
  <c r="J773" i="9"/>
  <c r="I769" i="9"/>
  <c r="L769" i="9" s="1"/>
  <c r="I768" i="9"/>
  <c r="L768" i="9" s="1"/>
  <c r="I767" i="9"/>
  <c r="I766" i="9"/>
  <c r="L766" i="9" s="1"/>
  <c r="J765" i="9"/>
  <c r="I764" i="9"/>
  <c r="L764" i="9" s="1"/>
  <c r="I763" i="9"/>
  <c r="L763" i="9" s="1"/>
  <c r="I762" i="9"/>
  <c r="L762" i="9" s="1"/>
  <c r="J761" i="9"/>
  <c r="I760" i="9"/>
  <c r="L760" i="9" s="1"/>
  <c r="I759" i="9"/>
  <c r="L759" i="9" s="1"/>
  <c r="I758" i="9"/>
  <c r="J757" i="9"/>
  <c r="I756" i="9"/>
  <c r="L756" i="9" s="1"/>
  <c r="I755" i="9"/>
  <c r="L755" i="9" s="1"/>
  <c r="I754" i="9"/>
  <c r="L754" i="9" s="1"/>
  <c r="J753" i="9"/>
  <c r="I752" i="9"/>
  <c r="L752" i="9" s="1"/>
  <c r="I751" i="9"/>
  <c r="I750" i="9"/>
  <c r="L750" i="9" s="1"/>
  <c r="J749" i="9"/>
  <c r="I748" i="9"/>
  <c r="L748" i="9" s="1"/>
  <c r="I747" i="9"/>
  <c r="L747" i="9" s="1"/>
  <c r="I746" i="9"/>
  <c r="L746" i="9" s="1"/>
  <c r="I745" i="9"/>
  <c r="L745" i="9" s="1"/>
  <c r="J744" i="9"/>
  <c r="I743" i="9"/>
  <c r="I742" i="9"/>
  <c r="L742" i="9" s="1"/>
  <c r="I741" i="9"/>
  <c r="L741" i="9" s="1"/>
  <c r="J740" i="9"/>
  <c r="I738" i="9"/>
  <c r="L738" i="9" s="1"/>
  <c r="I737" i="9"/>
  <c r="I736" i="9"/>
  <c r="L736" i="9" s="1"/>
  <c r="J735" i="9"/>
  <c r="I734" i="9"/>
  <c r="L734" i="9" s="1"/>
  <c r="I733" i="9"/>
  <c r="L733" i="9" s="1"/>
  <c r="I732" i="9"/>
  <c r="L732" i="9" s="1"/>
  <c r="J731" i="9"/>
  <c r="J730" i="9"/>
  <c r="I729" i="9"/>
  <c r="L729" i="9" s="1"/>
  <c r="I728" i="9"/>
  <c r="L728" i="9" s="1"/>
  <c r="I727" i="9"/>
  <c r="L727" i="9" s="1"/>
  <c r="J726" i="9"/>
  <c r="L725" i="9"/>
  <c r="I725" i="9"/>
  <c r="I724" i="9"/>
  <c r="J723" i="9"/>
  <c r="I722" i="9"/>
  <c r="L722" i="9" s="1"/>
  <c r="J709" i="9"/>
  <c r="I705" i="9"/>
  <c r="L705" i="9" s="1"/>
  <c r="I704" i="9"/>
  <c r="L704" i="9" s="1"/>
  <c r="I703" i="9"/>
  <c r="L703" i="9" s="1"/>
  <c r="I702" i="9"/>
  <c r="L702" i="9" s="1"/>
  <c r="J701" i="9"/>
  <c r="I700" i="9"/>
  <c r="L700" i="9" s="1"/>
  <c r="I699" i="9"/>
  <c r="L699" i="9" s="1"/>
  <c r="I698" i="9"/>
  <c r="J697" i="9"/>
  <c r="I696" i="9"/>
  <c r="L696" i="9" s="1"/>
  <c r="I695" i="9"/>
  <c r="L695" i="9" s="1"/>
  <c r="I694" i="9"/>
  <c r="J693" i="9"/>
  <c r="L692" i="9"/>
  <c r="I692" i="9"/>
  <c r="I691" i="9"/>
  <c r="L691" i="9" s="1"/>
  <c r="I690" i="9"/>
  <c r="I689" i="9" s="1"/>
  <c r="J689" i="9"/>
  <c r="I688" i="9"/>
  <c r="L688" i="9" s="1"/>
  <c r="I687" i="9"/>
  <c r="L687" i="9" s="1"/>
  <c r="L686" i="9"/>
  <c r="I686" i="9"/>
  <c r="J685" i="9"/>
  <c r="I684" i="9"/>
  <c r="L684" i="9" s="1"/>
  <c r="I683" i="9"/>
  <c r="L683" i="9" s="1"/>
  <c r="I682" i="9"/>
  <c r="L682" i="9" s="1"/>
  <c r="I681" i="9"/>
  <c r="L681" i="9" s="1"/>
  <c r="J680" i="9"/>
  <c r="L679" i="9"/>
  <c r="I679" i="9"/>
  <c r="I678" i="9"/>
  <c r="L678" i="9" s="1"/>
  <c r="I677" i="9"/>
  <c r="L677" i="9" s="1"/>
  <c r="J676" i="9"/>
  <c r="J675" i="9" s="1"/>
  <c r="I674" i="9"/>
  <c r="L674" i="9" s="1"/>
  <c r="I673" i="9"/>
  <c r="L673" i="9" s="1"/>
  <c r="I672" i="9"/>
  <c r="J671" i="9"/>
  <c r="I670" i="9"/>
  <c r="L670" i="9" s="1"/>
  <c r="I669" i="9"/>
  <c r="L669" i="9" s="1"/>
  <c r="I668" i="9"/>
  <c r="L668" i="9" s="1"/>
  <c r="J667" i="9"/>
  <c r="I665" i="9"/>
  <c r="L665" i="9" s="1"/>
  <c r="I664" i="9"/>
  <c r="L664" i="9" s="1"/>
  <c r="I663" i="9"/>
  <c r="J662" i="9"/>
  <c r="I661" i="9"/>
  <c r="L661" i="9" s="1"/>
  <c r="I660" i="9"/>
  <c r="J659" i="9"/>
  <c r="I658" i="9"/>
  <c r="L658" i="9" s="1"/>
  <c r="J645" i="9"/>
  <c r="I641" i="9"/>
  <c r="L641" i="9" s="1"/>
  <c r="I640" i="9"/>
  <c r="L640" i="9" s="1"/>
  <c r="I639" i="9"/>
  <c r="I638" i="9"/>
  <c r="L638" i="9" s="1"/>
  <c r="J637" i="9"/>
  <c r="I636" i="9"/>
  <c r="L636" i="9" s="1"/>
  <c r="I635" i="9"/>
  <c r="I634" i="9"/>
  <c r="L634" i="9" s="1"/>
  <c r="J633" i="9"/>
  <c r="I632" i="9"/>
  <c r="L632" i="9" s="1"/>
  <c r="I631" i="9"/>
  <c r="L631" i="9" s="1"/>
  <c r="I630" i="9"/>
  <c r="J629" i="9"/>
  <c r="I628" i="9"/>
  <c r="L628" i="9" s="1"/>
  <c r="I627" i="9"/>
  <c r="L627" i="9" s="1"/>
  <c r="I626" i="9"/>
  <c r="J625" i="9"/>
  <c r="I624" i="9"/>
  <c r="L624" i="9" s="1"/>
  <c r="I623" i="9"/>
  <c r="I622" i="9"/>
  <c r="L622" i="9" s="1"/>
  <c r="J621" i="9"/>
  <c r="I620" i="9"/>
  <c r="L620" i="9" s="1"/>
  <c r="I619" i="9"/>
  <c r="I618" i="9"/>
  <c r="L618" i="9" s="1"/>
  <c r="I617" i="9"/>
  <c r="L617" i="9" s="1"/>
  <c r="J616" i="9"/>
  <c r="I615" i="9"/>
  <c r="L615" i="9" s="1"/>
  <c r="I614" i="9"/>
  <c r="L614" i="9" s="1"/>
  <c r="I613" i="9"/>
  <c r="L613" i="9" s="1"/>
  <c r="J612" i="9"/>
  <c r="J611" i="9" s="1"/>
  <c r="I612" i="9"/>
  <c r="L610" i="9"/>
  <c r="I610" i="9"/>
  <c r="I609" i="9"/>
  <c r="I608" i="9"/>
  <c r="L608" i="9" s="1"/>
  <c r="J607" i="9"/>
  <c r="I606" i="9"/>
  <c r="L606" i="9" s="1"/>
  <c r="I605" i="9"/>
  <c r="I604" i="9"/>
  <c r="L604" i="9" s="1"/>
  <c r="J603" i="9"/>
  <c r="J602" i="9" s="1"/>
  <c r="I601" i="9"/>
  <c r="L601" i="9" s="1"/>
  <c r="I600" i="9"/>
  <c r="L600" i="9" s="1"/>
  <c r="I599" i="9"/>
  <c r="I598" i="9" s="1"/>
  <c r="J598" i="9"/>
  <c r="I597" i="9"/>
  <c r="L597" i="9" s="1"/>
  <c r="I596" i="9"/>
  <c r="L596" i="9" s="1"/>
  <c r="J595" i="9"/>
  <c r="I594" i="9"/>
  <c r="L594" i="9" s="1"/>
  <c r="J581" i="9"/>
  <c r="I577" i="9"/>
  <c r="L577" i="9" s="1"/>
  <c r="I576" i="9"/>
  <c r="L576" i="9" s="1"/>
  <c r="I575" i="9"/>
  <c r="L575" i="9" s="1"/>
  <c r="I574" i="9"/>
  <c r="L574" i="9" s="1"/>
  <c r="J573" i="9"/>
  <c r="I572" i="9"/>
  <c r="L572" i="9" s="1"/>
  <c r="I571" i="9"/>
  <c r="L571" i="9" s="1"/>
  <c r="I570" i="9"/>
  <c r="L570" i="9" s="1"/>
  <c r="J569" i="9"/>
  <c r="I568" i="9"/>
  <c r="L568" i="9" s="1"/>
  <c r="I567" i="9"/>
  <c r="L567" i="9" s="1"/>
  <c r="I566" i="9"/>
  <c r="J565" i="9"/>
  <c r="L564" i="9"/>
  <c r="I564" i="9"/>
  <c r="I563" i="9"/>
  <c r="L563" i="9" s="1"/>
  <c r="I562" i="9"/>
  <c r="J561" i="9"/>
  <c r="I560" i="9"/>
  <c r="L560" i="9" s="1"/>
  <c r="I559" i="9"/>
  <c r="L559" i="9" s="1"/>
  <c r="I558" i="9"/>
  <c r="I557" i="9" s="1"/>
  <c r="J557" i="9"/>
  <c r="I556" i="9"/>
  <c r="L556" i="9" s="1"/>
  <c r="I555" i="9"/>
  <c r="L555" i="9" s="1"/>
  <c r="I554" i="9"/>
  <c r="L554" i="9" s="1"/>
  <c r="I553" i="9"/>
  <c r="J552" i="9"/>
  <c r="J547" i="9" s="1"/>
  <c r="I551" i="9"/>
  <c r="I548" i="9" s="1"/>
  <c r="I550" i="9"/>
  <c r="L550" i="9" s="1"/>
  <c r="I549" i="9"/>
  <c r="L549" i="9" s="1"/>
  <c r="J548" i="9"/>
  <c r="I546" i="9"/>
  <c r="L546" i="9" s="1"/>
  <c r="I545" i="9"/>
  <c r="L545" i="9" s="1"/>
  <c r="I544" i="9"/>
  <c r="L544" i="9" s="1"/>
  <c r="J543" i="9"/>
  <c r="I542" i="9"/>
  <c r="L542" i="9" s="1"/>
  <c r="I541" i="9"/>
  <c r="L541" i="9" s="1"/>
  <c r="I540" i="9"/>
  <c r="L540" i="9" s="1"/>
  <c r="J539" i="9"/>
  <c r="J538" i="9" s="1"/>
  <c r="I537" i="9"/>
  <c r="L537" i="9" s="1"/>
  <c r="I536" i="9"/>
  <c r="L536" i="9" s="1"/>
  <c r="I535" i="9"/>
  <c r="J534" i="9"/>
  <c r="I533" i="9"/>
  <c r="L533" i="9" s="1"/>
  <c r="I532" i="9"/>
  <c r="L532" i="9" s="1"/>
  <c r="J531" i="9"/>
  <c r="I530" i="9"/>
  <c r="L530" i="9" s="1"/>
  <c r="J517" i="9"/>
  <c r="I513" i="9"/>
  <c r="L513" i="9" s="1"/>
  <c r="I512" i="9"/>
  <c r="L512" i="9" s="1"/>
  <c r="I511" i="9"/>
  <c r="L511" i="9" s="1"/>
  <c r="I510" i="9"/>
  <c r="L510" i="9" s="1"/>
  <c r="J509" i="9"/>
  <c r="I508" i="9"/>
  <c r="L508" i="9" s="1"/>
  <c r="I507" i="9"/>
  <c r="L507" i="9" s="1"/>
  <c r="I506" i="9"/>
  <c r="L506" i="9" s="1"/>
  <c r="J505" i="9"/>
  <c r="I505" i="9"/>
  <c r="I504" i="9"/>
  <c r="L504" i="9" s="1"/>
  <c r="I503" i="9"/>
  <c r="L503" i="9" s="1"/>
  <c r="I502" i="9"/>
  <c r="J501" i="9"/>
  <c r="I500" i="9"/>
  <c r="L500" i="9" s="1"/>
  <c r="I499" i="9"/>
  <c r="L499" i="9" s="1"/>
  <c r="I498" i="9"/>
  <c r="J497" i="9"/>
  <c r="I496" i="9"/>
  <c r="L496" i="9" s="1"/>
  <c r="I495" i="9"/>
  <c r="L495" i="9" s="1"/>
  <c r="I494" i="9"/>
  <c r="L494" i="9" s="1"/>
  <c r="J493" i="9"/>
  <c r="I492" i="9"/>
  <c r="L492" i="9" s="1"/>
  <c r="I491" i="9"/>
  <c r="L491" i="9" s="1"/>
  <c r="I490" i="9"/>
  <c r="L490" i="9" s="1"/>
  <c r="I489" i="9"/>
  <c r="L489" i="9" s="1"/>
  <c r="J488" i="9"/>
  <c r="I487" i="9"/>
  <c r="L487" i="9" s="1"/>
  <c r="I486" i="9"/>
  <c r="L486" i="9" s="1"/>
  <c r="I485" i="9"/>
  <c r="J484" i="9"/>
  <c r="I482" i="9"/>
  <c r="L482" i="9" s="1"/>
  <c r="I481" i="9"/>
  <c r="L481" i="9" s="1"/>
  <c r="I480" i="9"/>
  <c r="J479" i="9"/>
  <c r="I478" i="9"/>
  <c r="L478" i="9" s="1"/>
  <c r="I477" i="9"/>
  <c r="I476" i="9"/>
  <c r="L476" i="9" s="1"/>
  <c r="J475" i="9"/>
  <c r="J474" i="9"/>
  <c r="I473" i="9"/>
  <c r="L473" i="9" s="1"/>
  <c r="I472" i="9"/>
  <c r="L472" i="9" s="1"/>
  <c r="I471" i="9"/>
  <c r="J470" i="9"/>
  <c r="I469" i="9"/>
  <c r="L469" i="9" s="1"/>
  <c r="I468" i="9"/>
  <c r="L468" i="9" s="1"/>
  <c r="J467" i="9"/>
  <c r="I466" i="9"/>
  <c r="L466" i="9" s="1"/>
  <c r="J453" i="9"/>
  <c r="I449" i="9"/>
  <c r="L449" i="9" s="1"/>
  <c r="I448" i="9"/>
  <c r="L448" i="9" s="1"/>
  <c r="I447" i="9"/>
  <c r="I446" i="9"/>
  <c r="L446" i="9" s="1"/>
  <c r="J445" i="9"/>
  <c r="I444" i="9"/>
  <c r="L444" i="9" s="1"/>
  <c r="I443" i="9"/>
  <c r="L443" i="9" s="1"/>
  <c r="I442" i="9"/>
  <c r="L442" i="9" s="1"/>
  <c r="J441" i="9"/>
  <c r="I440" i="9"/>
  <c r="L440" i="9" s="1"/>
  <c r="I439" i="9"/>
  <c r="L439" i="9" s="1"/>
  <c r="I438" i="9"/>
  <c r="J437" i="9"/>
  <c r="I436" i="9"/>
  <c r="L436" i="9" s="1"/>
  <c r="I435" i="9"/>
  <c r="L435" i="9" s="1"/>
  <c r="I434" i="9"/>
  <c r="J433" i="9"/>
  <c r="I432" i="9"/>
  <c r="L432" i="9" s="1"/>
  <c r="I431" i="9"/>
  <c r="L431" i="9" s="1"/>
  <c r="I430" i="9"/>
  <c r="J429" i="9"/>
  <c r="I428" i="9"/>
  <c r="L428" i="9" s="1"/>
  <c r="I427" i="9"/>
  <c r="L427" i="9" s="1"/>
  <c r="I426" i="9"/>
  <c r="L426" i="9" s="1"/>
  <c r="I425" i="9"/>
  <c r="L425" i="9" s="1"/>
  <c r="J424" i="9"/>
  <c r="I423" i="9"/>
  <c r="L423" i="9" s="1"/>
  <c r="I422" i="9"/>
  <c r="L422" i="9" s="1"/>
  <c r="I421" i="9"/>
  <c r="J420" i="9"/>
  <c r="I418" i="9"/>
  <c r="L418" i="9" s="1"/>
  <c r="I417" i="9"/>
  <c r="L417" i="9" s="1"/>
  <c r="L416" i="9"/>
  <c r="I416" i="9"/>
  <c r="J415" i="9"/>
  <c r="I414" i="9"/>
  <c r="L414" i="9" s="1"/>
  <c r="I413" i="9"/>
  <c r="L413" i="9" s="1"/>
  <c r="I412" i="9"/>
  <c r="L412" i="9" s="1"/>
  <c r="J411" i="9"/>
  <c r="I409" i="9"/>
  <c r="L409" i="9" s="1"/>
  <c r="I408" i="9"/>
  <c r="L408" i="9" s="1"/>
  <c r="I407" i="9"/>
  <c r="J406" i="9"/>
  <c r="I405" i="9"/>
  <c r="L405" i="9" s="1"/>
  <c r="I404" i="9"/>
  <c r="L404" i="9" s="1"/>
  <c r="J403" i="9"/>
  <c r="I402" i="9"/>
  <c r="L402" i="9" s="1"/>
  <c r="J389" i="9"/>
  <c r="I385" i="9"/>
  <c r="L385" i="9" s="1"/>
  <c r="I384" i="9"/>
  <c r="L384" i="9" s="1"/>
  <c r="I383" i="9"/>
  <c r="L383" i="9" s="1"/>
  <c r="I382" i="9"/>
  <c r="L382" i="9" s="1"/>
  <c r="J381" i="9"/>
  <c r="I380" i="9"/>
  <c r="L380" i="9" s="1"/>
  <c r="L379" i="9"/>
  <c r="I379" i="9"/>
  <c r="I378" i="9"/>
  <c r="L378" i="9" s="1"/>
  <c r="J377" i="9"/>
  <c r="L376" i="9"/>
  <c r="I376" i="9"/>
  <c r="I375" i="9"/>
  <c r="I374" i="9"/>
  <c r="L374" i="9" s="1"/>
  <c r="J373" i="9"/>
  <c r="I372" i="9"/>
  <c r="L372" i="9" s="1"/>
  <c r="I371" i="9"/>
  <c r="L371" i="9" s="1"/>
  <c r="I370" i="9"/>
  <c r="I369" i="9" s="1"/>
  <c r="J369" i="9"/>
  <c r="I368" i="9"/>
  <c r="L368" i="9" s="1"/>
  <c r="I367" i="9"/>
  <c r="L367" i="9" s="1"/>
  <c r="I366" i="9"/>
  <c r="L366" i="9" s="1"/>
  <c r="J365" i="9"/>
  <c r="I364" i="9"/>
  <c r="L364" i="9" s="1"/>
  <c r="I363" i="9"/>
  <c r="L363" i="9" s="1"/>
  <c r="I362" i="9"/>
  <c r="L362" i="9" s="1"/>
  <c r="I361" i="9"/>
  <c r="L361" i="9" s="1"/>
  <c r="J360" i="9"/>
  <c r="I359" i="9"/>
  <c r="L359" i="9" s="1"/>
  <c r="I358" i="9"/>
  <c r="L358" i="9" s="1"/>
  <c r="I357" i="9"/>
  <c r="J356" i="9"/>
  <c r="I354" i="9"/>
  <c r="L354" i="9" s="1"/>
  <c r="I353" i="9"/>
  <c r="L353" i="9" s="1"/>
  <c r="I352" i="9"/>
  <c r="L352" i="9" s="1"/>
  <c r="J351" i="9"/>
  <c r="I350" i="9"/>
  <c r="L350" i="9" s="1"/>
  <c r="I349" i="9"/>
  <c r="I348" i="9"/>
  <c r="L348" i="9" s="1"/>
  <c r="J347" i="9"/>
  <c r="I345" i="9"/>
  <c r="L345" i="9" s="1"/>
  <c r="I344" i="9"/>
  <c r="L344" i="9" s="1"/>
  <c r="I343" i="9"/>
  <c r="I342" i="9" s="1"/>
  <c r="J342" i="9"/>
  <c r="I341" i="9"/>
  <c r="L341" i="9" s="1"/>
  <c r="I340" i="9"/>
  <c r="L340" i="9" s="1"/>
  <c r="J339" i="9"/>
  <c r="I338" i="9"/>
  <c r="L338" i="9" s="1"/>
  <c r="J325" i="9"/>
  <c r="I321" i="9"/>
  <c r="L321" i="9" s="1"/>
  <c r="I320" i="9"/>
  <c r="L320" i="9" s="1"/>
  <c r="I319" i="9"/>
  <c r="L318" i="9"/>
  <c r="I318" i="9"/>
  <c r="J317" i="9"/>
  <c r="I316" i="9"/>
  <c r="L316" i="9" s="1"/>
  <c r="I315" i="9"/>
  <c r="L315" i="9" s="1"/>
  <c r="I314" i="9"/>
  <c r="L314" i="9" s="1"/>
  <c r="J313" i="9"/>
  <c r="I313" i="9"/>
  <c r="I312" i="9"/>
  <c r="L312" i="9" s="1"/>
  <c r="I311" i="9"/>
  <c r="L311" i="9" s="1"/>
  <c r="I310" i="9"/>
  <c r="I309" i="9" s="1"/>
  <c r="J309" i="9"/>
  <c r="I308" i="9"/>
  <c r="L308" i="9" s="1"/>
  <c r="I307" i="9"/>
  <c r="L307" i="9" s="1"/>
  <c r="I306" i="9"/>
  <c r="I305" i="9" s="1"/>
  <c r="J305" i="9"/>
  <c r="I304" i="9"/>
  <c r="L304" i="9" s="1"/>
  <c r="I303" i="9"/>
  <c r="L303" i="9" s="1"/>
  <c r="L302" i="9"/>
  <c r="I302" i="9"/>
  <c r="J301" i="9"/>
  <c r="I301" i="9"/>
  <c r="I300" i="9"/>
  <c r="L300" i="9" s="1"/>
  <c r="I299" i="9"/>
  <c r="L299" i="9" s="1"/>
  <c r="I298" i="9"/>
  <c r="L298" i="9" s="1"/>
  <c r="I297" i="9"/>
  <c r="L297" i="9" s="1"/>
  <c r="J296" i="9"/>
  <c r="I295" i="9"/>
  <c r="L295" i="9" s="1"/>
  <c r="I294" i="9"/>
  <c r="L294" i="9" s="1"/>
  <c r="I293" i="9"/>
  <c r="L293" i="9" s="1"/>
  <c r="J292" i="9"/>
  <c r="I290" i="9"/>
  <c r="L290" i="9" s="1"/>
  <c r="I289" i="9"/>
  <c r="I288" i="9"/>
  <c r="L288" i="9" s="1"/>
  <c r="J287" i="9"/>
  <c r="I286" i="9"/>
  <c r="L286" i="9" s="1"/>
  <c r="I285" i="9"/>
  <c r="L284" i="9"/>
  <c r="I284" i="9"/>
  <c r="J283" i="9"/>
  <c r="I281" i="9"/>
  <c r="L281" i="9" s="1"/>
  <c r="I280" i="9"/>
  <c r="I279" i="9"/>
  <c r="L279" i="9" s="1"/>
  <c r="J278" i="9"/>
  <c r="I277" i="9"/>
  <c r="L276" i="9"/>
  <c r="I276" i="9"/>
  <c r="J275" i="9"/>
  <c r="I274" i="9"/>
  <c r="L274" i="9" s="1"/>
  <c r="J261" i="9"/>
  <c r="I257" i="9"/>
  <c r="L257" i="9" s="1"/>
  <c r="I256" i="9"/>
  <c r="L256" i="9" s="1"/>
  <c r="I255" i="9"/>
  <c r="L255" i="9" s="1"/>
  <c r="I254" i="9"/>
  <c r="L254" i="9" s="1"/>
  <c r="J253" i="9"/>
  <c r="I252" i="9"/>
  <c r="I251" i="9"/>
  <c r="L251" i="9" s="1"/>
  <c r="I250" i="9"/>
  <c r="L250" i="9" s="1"/>
  <c r="J249" i="9"/>
  <c r="I248" i="9"/>
  <c r="L248" i="9" s="1"/>
  <c r="I247" i="9"/>
  <c r="L247" i="9" s="1"/>
  <c r="I246" i="9"/>
  <c r="J245" i="9"/>
  <c r="I244" i="9"/>
  <c r="L244" i="9" s="1"/>
  <c r="I243" i="9"/>
  <c r="L243" i="9" s="1"/>
  <c r="I242" i="9"/>
  <c r="I241" i="9" s="1"/>
  <c r="J241" i="9"/>
  <c r="I240" i="9"/>
  <c r="L240" i="9" s="1"/>
  <c r="I239" i="9"/>
  <c r="I238" i="9"/>
  <c r="L238" i="9" s="1"/>
  <c r="J237" i="9"/>
  <c r="I236" i="9"/>
  <c r="L236" i="9" s="1"/>
  <c r="I235" i="9"/>
  <c r="L235" i="9" s="1"/>
  <c r="L234" i="9"/>
  <c r="I234" i="9"/>
  <c r="I233" i="9"/>
  <c r="L233" i="9" s="1"/>
  <c r="J232" i="9"/>
  <c r="I231" i="9"/>
  <c r="L231" i="9" s="1"/>
  <c r="I230" i="9"/>
  <c r="L230" i="9" s="1"/>
  <c r="I229" i="9"/>
  <c r="L229" i="9" s="1"/>
  <c r="L228" i="9" s="1"/>
  <c r="J228" i="9"/>
  <c r="I226" i="9"/>
  <c r="L226" i="9" s="1"/>
  <c r="I225" i="9"/>
  <c r="I224" i="9"/>
  <c r="L224" i="9" s="1"/>
  <c r="J223" i="9"/>
  <c r="J218" i="9" s="1"/>
  <c r="I222" i="9"/>
  <c r="L222" i="9" s="1"/>
  <c r="I221" i="9"/>
  <c r="I220" i="9"/>
  <c r="L220" i="9" s="1"/>
  <c r="J219" i="9"/>
  <c r="I217" i="9"/>
  <c r="L217" i="9" s="1"/>
  <c r="I216" i="9"/>
  <c r="L216" i="9" s="1"/>
  <c r="I215" i="9"/>
  <c r="J214" i="9"/>
  <c r="I213" i="9"/>
  <c r="L213" i="9" s="1"/>
  <c r="I212" i="9"/>
  <c r="L212" i="9" s="1"/>
  <c r="L211" i="9" s="1"/>
  <c r="J211" i="9"/>
  <c r="I211" i="9"/>
  <c r="I210" i="9"/>
  <c r="L210" i="9" s="1"/>
  <c r="J197" i="9"/>
  <c r="B69" i="9"/>
  <c r="A81" i="9" s="1"/>
  <c r="I193" i="9"/>
  <c r="L193" i="9" s="1"/>
  <c r="I192" i="9"/>
  <c r="L192" i="9" s="1"/>
  <c r="I191" i="9"/>
  <c r="L191" i="9" s="1"/>
  <c r="I190" i="9"/>
  <c r="L190" i="9" s="1"/>
  <c r="J189" i="9"/>
  <c r="I188" i="9"/>
  <c r="L188" i="9" s="1"/>
  <c r="I187" i="9"/>
  <c r="L187" i="9" s="1"/>
  <c r="I186" i="9"/>
  <c r="L186" i="9" s="1"/>
  <c r="L185" i="9" s="1"/>
  <c r="J185" i="9"/>
  <c r="I184" i="9"/>
  <c r="L184" i="9" s="1"/>
  <c r="I183" i="9"/>
  <c r="L183" i="9" s="1"/>
  <c r="I182" i="9"/>
  <c r="J181" i="9"/>
  <c r="I180" i="9"/>
  <c r="L180" i="9" s="1"/>
  <c r="I179" i="9"/>
  <c r="I178" i="9"/>
  <c r="L178" i="9" s="1"/>
  <c r="J177" i="9"/>
  <c r="I176" i="9"/>
  <c r="L176" i="9" s="1"/>
  <c r="I175" i="9"/>
  <c r="L175" i="9" s="1"/>
  <c r="I174" i="9"/>
  <c r="I173" i="9" s="1"/>
  <c r="J173" i="9"/>
  <c r="I172" i="9"/>
  <c r="L172" i="9" s="1"/>
  <c r="I171" i="9"/>
  <c r="L171" i="9" s="1"/>
  <c r="L170" i="9"/>
  <c r="I170" i="9"/>
  <c r="I169" i="9"/>
  <c r="L169" i="9" s="1"/>
  <c r="J168" i="9"/>
  <c r="I167" i="9"/>
  <c r="L167" i="9" s="1"/>
  <c r="I166" i="9"/>
  <c r="L166" i="9" s="1"/>
  <c r="I165" i="9"/>
  <c r="L165" i="9" s="1"/>
  <c r="J164" i="9"/>
  <c r="I162" i="9"/>
  <c r="L162" i="9" s="1"/>
  <c r="I161" i="9"/>
  <c r="L161" i="9" s="1"/>
  <c r="I160" i="9"/>
  <c r="J159" i="9"/>
  <c r="I158" i="9"/>
  <c r="I157" i="9"/>
  <c r="L157" i="9" s="1"/>
  <c r="I156" i="9"/>
  <c r="L156" i="9" s="1"/>
  <c r="J155" i="9"/>
  <c r="I153" i="9"/>
  <c r="L153" i="9" s="1"/>
  <c r="I152" i="9"/>
  <c r="L152" i="9" s="1"/>
  <c r="I151" i="9"/>
  <c r="L151" i="9" s="1"/>
  <c r="L150" i="9" s="1"/>
  <c r="J150" i="9"/>
  <c r="I149" i="9"/>
  <c r="L149" i="9" s="1"/>
  <c r="I148" i="9"/>
  <c r="L148" i="9" s="1"/>
  <c r="J147" i="9"/>
  <c r="I146" i="9"/>
  <c r="L146" i="9" s="1"/>
  <c r="J133" i="9"/>
  <c r="I129" i="9"/>
  <c r="L129" i="9" s="1"/>
  <c r="I128" i="9"/>
  <c r="L128" i="9" s="1"/>
  <c r="L127" i="9"/>
  <c r="I127" i="9"/>
  <c r="I126" i="9"/>
  <c r="L126" i="9" s="1"/>
  <c r="J125" i="9"/>
  <c r="I124" i="9"/>
  <c r="L124" i="9" s="1"/>
  <c r="I123" i="9"/>
  <c r="L123" i="9" s="1"/>
  <c r="I122" i="9"/>
  <c r="L122" i="9" s="1"/>
  <c r="J121" i="9"/>
  <c r="I120" i="9"/>
  <c r="L120" i="9" s="1"/>
  <c r="I119" i="9"/>
  <c r="L119" i="9" s="1"/>
  <c r="I118" i="9"/>
  <c r="J117" i="9"/>
  <c r="I116" i="9"/>
  <c r="L116" i="9" s="1"/>
  <c r="I115" i="9"/>
  <c r="I114" i="9"/>
  <c r="L114" i="9" s="1"/>
  <c r="J113" i="9"/>
  <c r="I112" i="9"/>
  <c r="L112" i="9" s="1"/>
  <c r="I111" i="9"/>
  <c r="L111" i="9" s="1"/>
  <c r="I110" i="9"/>
  <c r="J109" i="9"/>
  <c r="I108" i="9"/>
  <c r="L108" i="9" s="1"/>
  <c r="I107" i="9"/>
  <c r="L107" i="9" s="1"/>
  <c r="I106" i="9"/>
  <c r="L106" i="9" s="1"/>
  <c r="I105" i="9"/>
  <c r="L105" i="9" s="1"/>
  <c r="J104" i="9"/>
  <c r="I103" i="9"/>
  <c r="L103" i="9" s="1"/>
  <c r="I102" i="9"/>
  <c r="L102" i="9" s="1"/>
  <c r="I101" i="9"/>
  <c r="L101" i="9" s="1"/>
  <c r="J100" i="9"/>
  <c r="I98" i="9"/>
  <c r="L98" i="9" s="1"/>
  <c r="I97" i="9"/>
  <c r="L97" i="9" s="1"/>
  <c r="I96" i="9"/>
  <c r="I95" i="9" s="1"/>
  <c r="J95" i="9"/>
  <c r="I94" i="9"/>
  <c r="L94" i="9" s="1"/>
  <c r="I93" i="9"/>
  <c r="L93" i="9" s="1"/>
  <c r="I92" i="9"/>
  <c r="L92" i="9" s="1"/>
  <c r="J91" i="9"/>
  <c r="I89" i="9"/>
  <c r="L89" i="9" s="1"/>
  <c r="I88" i="9"/>
  <c r="L88" i="9" s="1"/>
  <c r="I87" i="9"/>
  <c r="J86" i="9"/>
  <c r="I85" i="9"/>
  <c r="L85" i="9" s="1"/>
  <c r="I84" i="9"/>
  <c r="L84" i="9" s="1"/>
  <c r="J83" i="9"/>
  <c r="I82" i="9"/>
  <c r="L82" i="9" s="1"/>
  <c r="J69" i="9"/>
  <c r="A65" i="9"/>
  <c r="A64" i="9"/>
  <c r="A63" i="9"/>
  <c r="A62" i="9"/>
  <c r="A17" i="9"/>
  <c r="L558" i="9" l="1"/>
  <c r="L557" i="9" s="1"/>
  <c r="L853" i="9"/>
  <c r="I1333" i="9"/>
  <c r="I1371" i="9"/>
  <c r="I109" i="9"/>
  <c r="L164" i="9"/>
  <c r="I373" i="9"/>
  <c r="I403" i="9"/>
  <c r="I433" i="9"/>
  <c r="I441" i="9"/>
  <c r="I445" i="9"/>
  <c r="I603" i="9"/>
  <c r="L795" i="9"/>
  <c r="I1491" i="9"/>
  <c r="I1567" i="9"/>
  <c r="J1699" i="9"/>
  <c r="J1681" i="9" s="1"/>
  <c r="I1845" i="9"/>
  <c r="J1882" i="9"/>
  <c r="L888" i="9"/>
  <c r="L1468" i="9"/>
  <c r="J419" i="9"/>
  <c r="I475" i="9"/>
  <c r="I474" i="9" s="1"/>
  <c r="I662" i="9"/>
  <c r="I740" i="9"/>
  <c r="I757" i="9"/>
  <c r="I854" i="9"/>
  <c r="L1081" i="9"/>
  <c r="L1124" i="9"/>
  <c r="I1128" i="9"/>
  <c r="I1123" i="9" s="1"/>
  <c r="L1512" i="9"/>
  <c r="I1555" i="9"/>
  <c r="I1781" i="9"/>
  <c r="L1939" i="9"/>
  <c r="L493" i="9"/>
  <c r="I804" i="9"/>
  <c r="J1754" i="9"/>
  <c r="I1913" i="9"/>
  <c r="I155" i="9"/>
  <c r="J931" i="9"/>
  <c r="J913" i="9" s="1"/>
  <c r="J1818" i="9"/>
  <c r="J1809" i="9" s="1"/>
  <c r="L121" i="9"/>
  <c r="I249" i="9"/>
  <c r="J282" i="9"/>
  <c r="I339" i="9"/>
  <c r="J410" i="9"/>
  <c r="I437" i="9"/>
  <c r="I479" i="9"/>
  <c r="J666" i="9"/>
  <c r="J657" i="9" s="1"/>
  <c r="I693" i="9"/>
  <c r="L807" i="9"/>
  <c r="I821" i="9"/>
  <c r="I979" i="9"/>
  <c r="I1107" i="9"/>
  <c r="I1174" i="9"/>
  <c r="I1585" i="9"/>
  <c r="I1622" i="9"/>
  <c r="I1764" i="9"/>
  <c r="J227" i="9"/>
  <c r="L685" i="9"/>
  <c r="J922" i="9"/>
  <c r="J1434" i="9"/>
  <c r="I292" i="9"/>
  <c r="I415" i="9"/>
  <c r="I467" i="9"/>
  <c r="I676" i="9"/>
  <c r="L731" i="9"/>
  <c r="L761" i="9"/>
  <c r="I868" i="9"/>
  <c r="I881" i="9"/>
  <c r="I1055" i="9"/>
  <c r="I1363" i="9"/>
  <c r="I1653" i="9"/>
  <c r="L1747" i="9"/>
  <c r="I1755" i="9"/>
  <c r="I1444" i="9"/>
  <c r="L1446" i="9"/>
  <c r="L1444" i="9" s="1"/>
  <c r="I1951" i="9"/>
  <c r="L1952" i="9"/>
  <c r="L1951" i="9" s="1"/>
  <c r="L1975" i="9"/>
  <c r="L1973" i="9" s="1"/>
  <c r="I1973" i="9"/>
  <c r="L277" i="9"/>
  <c r="I275" i="9"/>
  <c r="I283" i="9"/>
  <c r="J291" i="9"/>
  <c r="L480" i="9"/>
  <c r="L509" i="9"/>
  <c r="C459" i="9" s="1"/>
  <c r="I595" i="9"/>
  <c r="I611" i="9"/>
  <c r="I761" i="9"/>
  <c r="L787" i="9"/>
  <c r="J858" i="9"/>
  <c r="I927" i="9"/>
  <c r="I1005" i="9"/>
  <c r="I1013" i="9"/>
  <c r="J1114" i="9"/>
  <c r="J1105" i="9" s="1"/>
  <c r="I1145" i="9"/>
  <c r="L1189" i="9"/>
  <c r="L1188" i="9" s="1"/>
  <c r="I1188" i="9"/>
  <c r="I1683" i="9"/>
  <c r="L1685" i="9"/>
  <c r="L1683" i="9" s="1"/>
  <c r="L983" i="9"/>
  <c r="L982" i="9" s="1"/>
  <c r="I982" i="9"/>
  <c r="L1382" i="9"/>
  <c r="L1380" i="9" s="1"/>
  <c r="I1380" i="9"/>
  <c r="L1573" i="9"/>
  <c r="L1572" i="9" s="1"/>
  <c r="I1572" i="9"/>
  <c r="L694" i="9"/>
  <c r="L252" i="9"/>
  <c r="L249" i="9" s="1"/>
  <c r="I278" i="9"/>
  <c r="L313" i="9"/>
  <c r="L421" i="9"/>
  <c r="L420" i="9" s="1"/>
  <c r="I420" i="9"/>
  <c r="I497" i="9"/>
  <c r="I543" i="9"/>
  <c r="L724" i="9"/>
  <c r="L723" i="9" s="1"/>
  <c r="I723" i="9"/>
  <c r="L743" i="9"/>
  <c r="L740" i="9" s="1"/>
  <c r="L868" i="9"/>
  <c r="L867" i="9" s="1"/>
  <c r="L893" i="9"/>
  <c r="C843" i="9" s="1"/>
  <c r="L958" i="9"/>
  <c r="L957" i="9" s="1"/>
  <c r="C907" i="9" s="1"/>
  <c r="I957" i="9"/>
  <c r="I1060" i="9"/>
  <c r="J1123" i="9"/>
  <c r="L1262" i="9"/>
  <c r="L1261" i="9" s="1"/>
  <c r="I1366" i="9"/>
  <c r="I765" i="9"/>
  <c r="L1274" i="9"/>
  <c r="L1273" i="9" s="1"/>
  <c r="I1273" i="9"/>
  <c r="I1631" i="9"/>
  <c r="L1632" i="9"/>
  <c r="L1631" i="9" s="1"/>
  <c r="L1876" i="9"/>
  <c r="L1875" i="9" s="1"/>
  <c r="I1875" i="9"/>
  <c r="I569" i="9"/>
  <c r="L660" i="9"/>
  <c r="L659" i="9" s="1"/>
  <c r="I659" i="9"/>
  <c r="L826" i="9"/>
  <c r="I825" i="9"/>
  <c r="I1197" i="9"/>
  <c r="L1198" i="9"/>
  <c r="L1197" i="9" s="1"/>
  <c r="I113" i="9"/>
  <c r="L357" i="9"/>
  <c r="L356" i="9" s="1"/>
  <c r="I356" i="9"/>
  <c r="L441" i="9"/>
  <c r="L485" i="9"/>
  <c r="I484" i="9"/>
  <c r="L551" i="9"/>
  <c r="L548" i="9" s="1"/>
  <c r="L547" i="9" s="1"/>
  <c r="I735" i="9"/>
  <c r="I813" i="9"/>
  <c r="I945" i="9"/>
  <c r="J986" i="9"/>
  <c r="I1046" i="9"/>
  <c r="L1061" i="9"/>
  <c r="L1060" i="9" s="1"/>
  <c r="I1141" i="9"/>
  <c r="L1568" i="9"/>
  <c r="L1567" i="9" s="1"/>
  <c r="L1850" i="9"/>
  <c r="L1849" i="9" s="1"/>
  <c r="I1849" i="9"/>
  <c r="L7" i="7"/>
  <c r="L292" i="9"/>
  <c r="I429" i="9"/>
  <c r="L430" i="9"/>
  <c r="L877" i="9"/>
  <c r="L890" i="9"/>
  <c r="L889" i="9" s="1"/>
  <c r="I889" i="9"/>
  <c r="N7" i="7"/>
  <c r="M7" i="7"/>
  <c r="L635" i="9"/>
  <c r="L633" i="9" s="1"/>
  <c r="I633" i="9"/>
  <c r="I1965" i="9"/>
  <c r="L1966" i="9"/>
  <c r="I86" i="9"/>
  <c r="I177" i="9"/>
  <c r="A127" i="9"/>
  <c r="C8" i="7"/>
  <c r="D8" i="7"/>
  <c r="B8" i="7"/>
  <c r="B133" i="9"/>
  <c r="A191" i="9" s="1"/>
  <c r="B9" i="7"/>
  <c r="I228" i="9"/>
  <c r="L296" i="9"/>
  <c r="I406" i="9"/>
  <c r="I531" i="9"/>
  <c r="I552" i="9"/>
  <c r="I547" i="9" s="1"/>
  <c r="L553" i="9"/>
  <c r="L552" i="9" s="1"/>
  <c r="I621" i="9"/>
  <c r="I629" i="9"/>
  <c r="L698" i="9"/>
  <c r="L697" i="9" s="1"/>
  <c r="I697" i="9"/>
  <c r="I787" i="9"/>
  <c r="L945" i="9"/>
  <c r="I1110" i="9"/>
  <c r="I1183" i="9"/>
  <c r="I1201" i="9"/>
  <c r="I1247" i="9"/>
  <c r="I1277" i="9"/>
  <c r="I1721" i="9"/>
  <c r="I1814" i="9"/>
  <c r="I317" i="9"/>
  <c r="L377" i="9"/>
  <c r="J529" i="9"/>
  <c r="I616" i="9"/>
  <c r="L676" i="9"/>
  <c r="L693" i="9"/>
  <c r="I749" i="9"/>
  <c r="J803" i="9"/>
  <c r="J785" i="9" s="1"/>
  <c r="L854" i="9"/>
  <c r="L936" i="9"/>
  <c r="I1021" i="9"/>
  <c r="L1171" i="9"/>
  <c r="L1209" i="9"/>
  <c r="L1236" i="9"/>
  <c r="L1235" i="9" s="1"/>
  <c r="I1235" i="9"/>
  <c r="L1530" i="9"/>
  <c r="L1529" i="9" s="1"/>
  <c r="I1529" i="9"/>
  <c r="L1589" i="9"/>
  <c r="I1969" i="9"/>
  <c r="J90" i="9"/>
  <c r="I223" i="9"/>
  <c r="I218" i="9" s="1"/>
  <c r="I117" i="9"/>
  <c r="I159" i="9"/>
  <c r="J163" i="9"/>
  <c r="I181" i="9"/>
  <c r="J346" i="9"/>
  <c r="L403" i="9"/>
  <c r="I493" i="9"/>
  <c r="I534" i="9"/>
  <c r="I565" i="9"/>
  <c r="I625" i="9"/>
  <c r="I671" i="9"/>
  <c r="I726" i="9"/>
  <c r="J739" i="9"/>
  <c r="L804" i="9"/>
  <c r="L829" i="9"/>
  <c r="C779" i="9" s="1"/>
  <c r="J849" i="9"/>
  <c r="L864" i="9"/>
  <c r="L863" i="9" s="1"/>
  <c r="L858" i="9" s="1"/>
  <c r="I936" i="9"/>
  <c r="I1069" i="9"/>
  <c r="I1077" i="9"/>
  <c r="I1119" i="9"/>
  <c r="I1137" i="9"/>
  <c r="J1187" i="9"/>
  <c r="J1169" i="9" s="1"/>
  <c r="I1205" i="9"/>
  <c r="L1243" i="9"/>
  <c r="J1251" i="9"/>
  <c r="J1233" i="9" s="1"/>
  <c r="I1508" i="9"/>
  <c r="I1649" i="9"/>
  <c r="I1717" i="9"/>
  <c r="I1747" i="9"/>
  <c r="L1775" i="9"/>
  <c r="L1773" i="9" s="1"/>
  <c r="L1782" i="9"/>
  <c r="L1781" i="9" s="1"/>
  <c r="L1829" i="9"/>
  <c r="L1828" i="9" s="1"/>
  <c r="L1827" i="9" s="1"/>
  <c r="I1828" i="9"/>
  <c r="L104" i="9"/>
  <c r="L118" i="9"/>
  <c r="L125" i="9"/>
  <c r="C75" i="9" s="1"/>
  <c r="L168" i="9"/>
  <c r="L182" i="9"/>
  <c r="L181" i="9" s="1"/>
  <c r="L339" i="9"/>
  <c r="J355" i="9"/>
  <c r="J337" i="9" s="1"/>
  <c r="L411" i="9"/>
  <c r="L424" i="9"/>
  <c r="L419" i="9" s="1"/>
  <c r="I501" i="9"/>
  <c r="I637" i="9"/>
  <c r="L672" i="9"/>
  <c r="L671" i="9" s="1"/>
  <c r="I790" i="9"/>
  <c r="I808" i="9"/>
  <c r="I803" i="9" s="1"/>
  <c r="L817" i="9"/>
  <c r="L851" i="9"/>
  <c r="I918" i="9"/>
  <c r="I1009" i="9"/>
  <c r="L1043" i="9"/>
  <c r="L1064" i="9"/>
  <c r="L1115" i="9"/>
  <c r="L1206" i="9"/>
  <c r="L1205" i="9" s="1"/>
  <c r="J1306" i="9"/>
  <c r="I1329" i="9"/>
  <c r="I1427" i="9"/>
  <c r="I1439" i="9"/>
  <c r="I1494" i="9"/>
  <c r="I1709" i="9"/>
  <c r="J99" i="9"/>
  <c r="J154" i="9"/>
  <c r="J145" i="9" s="1"/>
  <c r="I214" i="9"/>
  <c r="I219" i="9"/>
  <c r="I237" i="9"/>
  <c r="I245" i="9"/>
  <c r="I287" i="9"/>
  <c r="I347" i="9"/>
  <c r="I470" i="9"/>
  <c r="J483" i="9"/>
  <c r="J465" i="9" s="1"/>
  <c r="L502" i="9"/>
  <c r="I561" i="9"/>
  <c r="L573" i="9"/>
  <c r="C523" i="9" s="1"/>
  <c r="I607" i="9"/>
  <c r="I602" i="9" s="1"/>
  <c r="I685" i="9"/>
  <c r="L701" i="9"/>
  <c r="C651" i="9" s="1"/>
  <c r="L726" i="9"/>
  <c r="I799" i="9"/>
  <c r="I877" i="9"/>
  <c r="I949" i="9"/>
  <c r="J995" i="9"/>
  <c r="I1000" i="9"/>
  <c r="L1307" i="9"/>
  <c r="I1401" i="9"/>
  <c r="L1427" i="9"/>
  <c r="L1691" i="9"/>
  <c r="I1725" i="9"/>
  <c r="I1901" i="9"/>
  <c r="L1902" i="9"/>
  <c r="L1901" i="9" s="1"/>
  <c r="I1252" i="9"/>
  <c r="L1384" i="9"/>
  <c r="I1397" i="9"/>
  <c r="I1435" i="9"/>
  <c r="L1465" i="9"/>
  <c r="I1469" i="9"/>
  <c r="L1491" i="9"/>
  <c r="I1593" i="9"/>
  <c r="J1617" i="9"/>
  <c r="I1645" i="9"/>
  <c r="I1686" i="9"/>
  <c r="J1763" i="9"/>
  <c r="I1883" i="9"/>
  <c r="I1892" i="9"/>
  <c r="L1913" i="9"/>
  <c r="J1955" i="9"/>
  <c r="I1581" i="9"/>
  <c r="L1619" i="9"/>
  <c r="L1700" i="9"/>
  <c r="L1764" i="9"/>
  <c r="I1811" i="9"/>
  <c r="J1891" i="9"/>
  <c r="L1977" i="9"/>
  <c r="L1252" i="9"/>
  <c r="I1302" i="9"/>
  <c r="I1311" i="9"/>
  <c r="J1379" i="9"/>
  <c r="J1443" i="9"/>
  <c r="I1461" i="9"/>
  <c r="I1558" i="9"/>
  <c r="L1582" i="9"/>
  <c r="L1657" i="9"/>
  <c r="I1713" i="9"/>
  <c r="I1750" i="9"/>
  <c r="I1777" i="9"/>
  <c r="I1785" i="9"/>
  <c r="L1832" i="9"/>
  <c r="L1892" i="9"/>
  <c r="L1896" i="9"/>
  <c r="I1909" i="9"/>
  <c r="L1238" i="9"/>
  <c r="I1265" i="9"/>
  <c r="J1315" i="9"/>
  <c r="I1393" i="9"/>
  <c r="L1405" i="9"/>
  <c r="C1355" i="9" s="1"/>
  <c r="J1425" i="9"/>
  <c r="I1430" i="9"/>
  <c r="L1508" i="9"/>
  <c r="L1521" i="9"/>
  <c r="I1563" i="9"/>
  <c r="I1695" i="9"/>
  <c r="L1811" i="9"/>
  <c r="L1819" i="9"/>
  <c r="L1818" i="9" s="1"/>
  <c r="L1853" i="9"/>
  <c r="C1803" i="9" s="1"/>
  <c r="L1878" i="9"/>
  <c r="I1942" i="9"/>
  <c r="L1956" i="9"/>
  <c r="I1589" i="9"/>
  <c r="L1636" i="9"/>
  <c r="L1640" i="9"/>
  <c r="I1759" i="9"/>
  <c r="I1754" i="9" s="1"/>
  <c r="L1785" i="9"/>
  <c r="I1841" i="9"/>
  <c r="I1853" i="9"/>
  <c r="J1873" i="9"/>
  <c r="I1887" i="9"/>
  <c r="I1905" i="9"/>
  <c r="L1982" i="9"/>
  <c r="L1981" i="9" s="1"/>
  <c r="C1931" i="9" s="1"/>
  <c r="J1937" i="9"/>
  <c r="L1947" i="9"/>
  <c r="L1965" i="9"/>
  <c r="L1960" i="9"/>
  <c r="I1939" i="9"/>
  <c r="I1956" i="9"/>
  <c r="I1977" i="9"/>
  <c r="I1960" i="9"/>
  <c r="L1970" i="9"/>
  <c r="L1969" i="9" s="1"/>
  <c r="I1981" i="9"/>
  <c r="L1943" i="9"/>
  <c r="L1942" i="9" s="1"/>
  <c r="I1947" i="9"/>
  <c r="L1887" i="9"/>
  <c r="L1885" i="9"/>
  <c r="L1883" i="9" s="1"/>
  <c r="I1896" i="9"/>
  <c r="L1906" i="9"/>
  <c r="L1905" i="9" s="1"/>
  <c r="I1917" i="9"/>
  <c r="L1910" i="9"/>
  <c r="L1909" i="9" s="1"/>
  <c r="I1878" i="9"/>
  <c r="L1823" i="9"/>
  <c r="L1837" i="9"/>
  <c r="L1842" i="9"/>
  <c r="L1841" i="9" s="1"/>
  <c r="I1823" i="9"/>
  <c r="I1837" i="9"/>
  <c r="I1832" i="9"/>
  <c r="L1846" i="9"/>
  <c r="L1845" i="9" s="1"/>
  <c r="I1819" i="9"/>
  <c r="L1815" i="9"/>
  <c r="L1814" i="9" s="1"/>
  <c r="J1745" i="9"/>
  <c r="L1763" i="9"/>
  <c r="L1789" i="9"/>
  <c r="C1739" i="9" s="1"/>
  <c r="L1759" i="9"/>
  <c r="L1757" i="9"/>
  <c r="L1755" i="9" s="1"/>
  <c r="I1768" i="9"/>
  <c r="I1763" i="9" s="1"/>
  <c r="L1778" i="9"/>
  <c r="L1777" i="9" s="1"/>
  <c r="I1789" i="9"/>
  <c r="L1751" i="9"/>
  <c r="L1750" i="9" s="1"/>
  <c r="L1704" i="9"/>
  <c r="L1699" i="9"/>
  <c r="L1727" i="9"/>
  <c r="L1725" i="9" s="1"/>
  <c r="C1675" i="9" s="1"/>
  <c r="L1697" i="9"/>
  <c r="L1695" i="9" s="1"/>
  <c r="L1690" i="9" s="1"/>
  <c r="L1711" i="9"/>
  <c r="L1709" i="9" s="1"/>
  <c r="L1718" i="9"/>
  <c r="L1717" i="9" s="1"/>
  <c r="I1704" i="9"/>
  <c r="I1699" i="9" s="1"/>
  <c r="L1687" i="9"/>
  <c r="L1686" i="9" s="1"/>
  <c r="I1691" i="9"/>
  <c r="I1690" i="9" s="1"/>
  <c r="L1714" i="9"/>
  <c r="L1713" i="9" s="1"/>
  <c r="L1661" i="9"/>
  <c r="C1611" i="9" s="1"/>
  <c r="L1627" i="9"/>
  <c r="L1645" i="9"/>
  <c r="L1653" i="9"/>
  <c r="I1619" i="9"/>
  <c r="I1636" i="9"/>
  <c r="I1657" i="9"/>
  <c r="I1640" i="9"/>
  <c r="L1650" i="9"/>
  <c r="L1649" i="9" s="1"/>
  <c r="I1661" i="9"/>
  <c r="L1623" i="9"/>
  <c r="L1622" i="9" s="1"/>
  <c r="I1627" i="9"/>
  <c r="I1626" i="9" s="1"/>
  <c r="J1553" i="9"/>
  <c r="L1581" i="9"/>
  <c r="L1593" i="9"/>
  <c r="I1562" i="9"/>
  <c r="L1576" i="9"/>
  <c r="L1565" i="9"/>
  <c r="L1563" i="9" s="1"/>
  <c r="I1576" i="9"/>
  <c r="L1586" i="9"/>
  <c r="L1585" i="9" s="1"/>
  <c r="I1597" i="9"/>
  <c r="L1559" i="9"/>
  <c r="L1558" i="9" s="1"/>
  <c r="L1533" i="9"/>
  <c r="C1483" i="9" s="1"/>
  <c r="L1503" i="9"/>
  <c r="L1498" i="9" s="1"/>
  <c r="J1489" i="9"/>
  <c r="L1517" i="9"/>
  <c r="I1512" i="9"/>
  <c r="I1533" i="9"/>
  <c r="I1499" i="9"/>
  <c r="I1503" i="9"/>
  <c r="I1517" i="9"/>
  <c r="L1526" i="9"/>
  <c r="L1525" i="9" s="1"/>
  <c r="I1521" i="9"/>
  <c r="L1495" i="9"/>
  <c r="L1494" i="9" s="1"/>
  <c r="I1443" i="9"/>
  <c r="L1437" i="9"/>
  <c r="L1435" i="9" s="1"/>
  <c r="L1451" i="9"/>
  <c r="L1448" i="9" s="1"/>
  <c r="L1471" i="9"/>
  <c r="L1469" i="9" s="1"/>
  <c r="C1419" i="9" s="1"/>
  <c r="L1441" i="9"/>
  <c r="L1439" i="9" s="1"/>
  <c r="L1455" i="9"/>
  <c r="L1453" i="9" s="1"/>
  <c r="L1462" i="9"/>
  <c r="L1461" i="9" s="1"/>
  <c r="L1432" i="9"/>
  <c r="L1430" i="9" s="1"/>
  <c r="I1457" i="9"/>
  <c r="L1363" i="9"/>
  <c r="I1379" i="9"/>
  <c r="L1397" i="9"/>
  <c r="J1361" i="9"/>
  <c r="L1375" i="9"/>
  <c r="L1401" i="9"/>
  <c r="L1373" i="9"/>
  <c r="L1371" i="9" s="1"/>
  <c r="I1384" i="9"/>
  <c r="L1394" i="9"/>
  <c r="L1393" i="9" s="1"/>
  <c r="I1405" i="9"/>
  <c r="L1367" i="9"/>
  <c r="L1366" i="9" s="1"/>
  <c r="I1375" i="9"/>
  <c r="I1370" i="9" s="1"/>
  <c r="I1389" i="9"/>
  <c r="L1320" i="9"/>
  <c r="L1316" i="9"/>
  <c r="L1341" i="9"/>
  <c r="C1291" i="9" s="1"/>
  <c r="L1337" i="9"/>
  <c r="I1299" i="9"/>
  <c r="L1312" i="9"/>
  <c r="L1311" i="9" s="1"/>
  <c r="L1306" i="9" s="1"/>
  <c r="I1316" i="9"/>
  <c r="L1326" i="9"/>
  <c r="L1325" i="9" s="1"/>
  <c r="I1337" i="9"/>
  <c r="I1320" i="9"/>
  <c r="L1330" i="9"/>
  <c r="L1329" i="9" s="1"/>
  <c r="I1341" i="9"/>
  <c r="L1303" i="9"/>
  <c r="L1302" i="9" s="1"/>
  <c r="I1307" i="9"/>
  <c r="L1335" i="9"/>
  <c r="L1333" i="9" s="1"/>
  <c r="L1242" i="9"/>
  <c r="L1256" i="9"/>
  <c r="I1256" i="9"/>
  <c r="L1279" i="9"/>
  <c r="L1277" i="9" s="1"/>
  <c r="C1227" i="9" s="1"/>
  <c r="L1270" i="9"/>
  <c r="L1269" i="9" s="1"/>
  <c r="I1243" i="9"/>
  <c r="L1266" i="9"/>
  <c r="L1265" i="9" s="1"/>
  <c r="I1238" i="9"/>
  <c r="L1183" i="9"/>
  <c r="L1213" i="9"/>
  <c r="C1163" i="9" s="1"/>
  <c r="L1179" i="9"/>
  <c r="L1178" i="9" s="1"/>
  <c r="L1192" i="9"/>
  <c r="L1187" i="9" s="1"/>
  <c r="I1192" i="9"/>
  <c r="I1187" i="9" s="1"/>
  <c r="L1202" i="9"/>
  <c r="L1201" i="9" s="1"/>
  <c r="I1213" i="9"/>
  <c r="L1175" i="9"/>
  <c r="L1174" i="9" s="1"/>
  <c r="I1179" i="9"/>
  <c r="L1131" i="9"/>
  <c r="L1128" i="9" s="1"/>
  <c r="L1123" i="9" s="1"/>
  <c r="L1138" i="9"/>
  <c r="L1137" i="9" s="1"/>
  <c r="L1151" i="9"/>
  <c r="L1149" i="9" s="1"/>
  <c r="C1099" i="9" s="1"/>
  <c r="L1121" i="9"/>
  <c r="L1119" i="9" s="1"/>
  <c r="L1135" i="9"/>
  <c r="L1133" i="9" s="1"/>
  <c r="L1142" i="9"/>
  <c r="L1141" i="9" s="1"/>
  <c r="I1115" i="9"/>
  <c r="L1112" i="9"/>
  <c r="L1110" i="9" s="1"/>
  <c r="L1085" i="9"/>
  <c r="C1035" i="9" s="1"/>
  <c r="J1041" i="9"/>
  <c r="L1051" i="9"/>
  <c r="L1057" i="9"/>
  <c r="L1055" i="9" s="1"/>
  <c r="L1071" i="9"/>
  <c r="L1069" i="9" s="1"/>
  <c r="L1078" i="9"/>
  <c r="L1077" i="9" s="1"/>
  <c r="I1064" i="9"/>
  <c r="I1059" i="9" s="1"/>
  <c r="I1085" i="9"/>
  <c r="L1047" i="9"/>
  <c r="L1046" i="9" s="1"/>
  <c r="I1051" i="9"/>
  <c r="I1050" i="9" s="1"/>
  <c r="L1074" i="9"/>
  <c r="L1073" i="9" s="1"/>
  <c r="L987" i="9"/>
  <c r="L996" i="9"/>
  <c r="J977" i="9"/>
  <c r="L979" i="9"/>
  <c r="L1017" i="9"/>
  <c r="I987" i="9"/>
  <c r="I986" i="9" s="1"/>
  <c r="L992" i="9"/>
  <c r="L991" i="9" s="1"/>
  <c r="I996" i="9"/>
  <c r="L1006" i="9"/>
  <c r="L1005" i="9" s="1"/>
  <c r="I1017" i="9"/>
  <c r="L1003" i="9"/>
  <c r="L1000" i="9" s="1"/>
  <c r="L1010" i="9"/>
  <c r="L1009" i="9" s="1"/>
  <c r="L1023" i="9"/>
  <c r="L1021" i="9" s="1"/>
  <c r="C971" i="9" s="1"/>
  <c r="L1014" i="9"/>
  <c r="L1013" i="9" s="1"/>
  <c r="L932" i="9"/>
  <c r="L953" i="9"/>
  <c r="L923" i="9"/>
  <c r="I915" i="9"/>
  <c r="L928" i="9"/>
  <c r="L927" i="9" s="1"/>
  <c r="I932" i="9"/>
  <c r="I931" i="9" s="1"/>
  <c r="L942" i="9"/>
  <c r="L941" i="9" s="1"/>
  <c r="I953" i="9"/>
  <c r="L919" i="9"/>
  <c r="L918" i="9" s="1"/>
  <c r="I923" i="9"/>
  <c r="I922" i="9" s="1"/>
  <c r="L951" i="9"/>
  <c r="L949" i="9" s="1"/>
  <c r="L885" i="9"/>
  <c r="I872" i="9"/>
  <c r="I867" i="9" s="1"/>
  <c r="L882" i="9"/>
  <c r="L881" i="9" s="1"/>
  <c r="I893" i="9"/>
  <c r="I859" i="9"/>
  <c r="I858" i="9" s="1"/>
  <c r="L813" i="9"/>
  <c r="L799" i="9"/>
  <c r="L794" i="9" s="1"/>
  <c r="L825" i="9"/>
  <c r="L811" i="9"/>
  <c r="L808" i="9" s="1"/>
  <c r="I829" i="9"/>
  <c r="L791" i="9"/>
  <c r="L790" i="9" s="1"/>
  <c r="I795" i="9"/>
  <c r="I794" i="9" s="1"/>
  <c r="I817" i="9"/>
  <c r="L822" i="9"/>
  <c r="L821" i="9" s="1"/>
  <c r="L753" i="9"/>
  <c r="J721" i="9"/>
  <c r="L744" i="9"/>
  <c r="I744" i="9"/>
  <c r="L767" i="9"/>
  <c r="L765" i="9" s="1"/>
  <c r="C715" i="9" s="1"/>
  <c r="L737" i="9"/>
  <c r="L735" i="9" s="1"/>
  <c r="L730" i="9" s="1"/>
  <c r="L751" i="9"/>
  <c r="L749" i="9" s="1"/>
  <c r="L758" i="9"/>
  <c r="L757" i="9" s="1"/>
  <c r="I731" i="9"/>
  <c r="I753" i="9"/>
  <c r="L667" i="9"/>
  <c r="L680" i="9"/>
  <c r="I680" i="9"/>
  <c r="I675" i="9" s="1"/>
  <c r="L690" i="9"/>
  <c r="L689" i="9" s="1"/>
  <c r="I701" i="9"/>
  <c r="L663" i="9"/>
  <c r="L662" i="9" s="1"/>
  <c r="I667" i="9"/>
  <c r="I666" i="9" s="1"/>
  <c r="L612" i="9"/>
  <c r="L637" i="9"/>
  <c r="C587" i="9" s="1"/>
  <c r="J593" i="9"/>
  <c r="L595" i="9"/>
  <c r="L605" i="9"/>
  <c r="L603" i="9" s="1"/>
  <c r="L619" i="9"/>
  <c r="L616" i="9" s="1"/>
  <c r="L639" i="9"/>
  <c r="L609" i="9"/>
  <c r="L607" i="9" s="1"/>
  <c r="L623" i="9"/>
  <c r="L621" i="9" s="1"/>
  <c r="L630" i="9"/>
  <c r="L629" i="9" s="1"/>
  <c r="L599" i="9"/>
  <c r="L598" i="9" s="1"/>
  <c r="L626" i="9"/>
  <c r="L625" i="9" s="1"/>
  <c r="L543" i="9"/>
  <c r="L539" i="9"/>
  <c r="L531" i="9"/>
  <c r="L569" i="9"/>
  <c r="L562" i="9"/>
  <c r="L561" i="9" s="1"/>
  <c r="I573" i="9"/>
  <c r="L566" i="9"/>
  <c r="L565" i="9" s="1"/>
  <c r="L535" i="9"/>
  <c r="L534" i="9" s="1"/>
  <c r="I539" i="9"/>
  <c r="I538" i="9" s="1"/>
  <c r="L488" i="9"/>
  <c r="L484" i="9"/>
  <c r="L501" i="9"/>
  <c r="L479" i="9"/>
  <c r="L467" i="9"/>
  <c r="L505" i="9"/>
  <c r="L477" i="9"/>
  <c r="L475" i="9" s="1"/>
  <c r="I488" i="9"/>
  <c r="L498" i="9"/>
  <c r="L497" i="9" s="1"/>
  <c r="I509" i="9"/>
  <c r="L471" i="9"/>
  <c r="L470" i="9" s="1"/>
  <c r="L415" i="9"/>
  <c r="J401" i="9"/>
  <c r="L429" i="9"/>
  <c r="L434" i="9"/>
  <c r="L433" i="9" s="1"/>
  <c r="L447" i="9"/>
  <c r="L445" i="9" s="1"/>
  <c r="C395" i="9" s="1"/>
  <c r="L438" i="9"/>
  <c r="L437" i="9" s="1"/>
  <c r="L407" i="9"/>
  <c r="L406" i="9" s="1"/>
  <c r="I411" i="9"/>
  <c r="I424" i="9"/>
  <c r="I419" i="9" s="1"/>
  <c r="L355" i="9"/>
  <c r="L351" i="9"/>
  <c r="L381" i="9"/>
  <c r="C331" i="9" s="1"/>
  <c r="L365" i="9"/>
  <c r="L360" i="9"/>
  <c r="I377" i="9"/>
  <c r="L349" i="9"/>
  <c r="L347" i="9" s="1"/>
  <c r="L346" i="9" s="1"/>
  <c r="I360" i="9"/>
  <c r="I355" i="9" s="1"/>
  <c r="L370" i="9"/>
  <c r="L369" i="9" s="1"/>
  <c r="I381" i="9"/>
  <c r="I351" i="9"/>
  <c r="I365" i="9"/>
  <c r="L375" i="9"/>
  <c r="L373" i="9" s="1"/>
  <c r="L343" i="9"/>
  <c r="L342" i="9" s="1"/>
  <c r="L301" i="9"/>
  <c r="J273" i="9"/>
  <c r="L275" i="9"/>
  <c r="I296" i="9"/>
  <c r="L319" i="9"/>
  <c r="L317" i="9" s="1"/>
  <c r="C267" i="9" s="1"/>
  <c r="L289" i="9"/>
  <c r="L287" i="9" s="1"/>
  <c r="L310" i="9"/>
  <c r="L309" i="9" s="1"/>
  <c r="L285" i="9"/>
  <c r="L283" i="9" s="1"/>
  <c r="L306" i="9"/>
  <c r="L305" i="9" s="1"/>
  <c r="L280" i="9"/>
  <c r="L278" i="9" s="1"/>
  <c r="J209" i="9"/>
  <c r="L253" i="9"/>
  <c r="C203" i="9" s="1"/>
  <c r="L232" i="9"/>
  <c r="L227" i="9" s="1"/>
  <c r="L221" i="9"/>
  <c r="L219" i="9" s="1"/>
  <c r="I232" i="9"/>
  <c r="L242" i="9"/>
  <c r="L241" i="9" s="1"/>
  <c r="I253" i="9"/>
  <c r="L225" i="9"/>
  <c r="L223" i="9" s="1"/>
  <c r="L239" i="9"/>
  <c r="L237" i="9" s="1"/>
  <c r="L246" i="9"/>
  <c r="L245" i="9" s="1"/>
  <c r="L215" i="9"/>
  <c r="L214" i="9" s="1"/>
  <c r="A145" i="9"/>
  <c r="A193" i="9"/>
  <c r="A128" i="9"/>
  <c r="A129" i="9"/>
  <c r="A126" i="9"/>
  <c r="L147" i="9"/>
  <c r="L189" i="9"/>
  <c r="C139" i="9" s="1"/>
  <c r="L163" i="9"/>
  <c r="L155" i="9"/>
  <c r="L154" i="9" s="1"/>
  <c r="I147" i="9"/>
  <c r="L160" i="9"/>
  <c r="L159" i="9" s="1"/>
  <c r="I164" i="9"/>
  <c r="L174" i="9"/>
  <c r="L173" i="9" s="1"/>
  <c r="I185" i="9"/>
  <c r="L179" i="9"/>
  <c r="L177" i="9" s="1"/>
  <c r="I150" i="9"/>
  <c r="I168" i="9"/>
  <c r="I189" i="9"/>
  <c r="L158" i="9"/>
  <c r="L100" i="9"/>
  <c r="L83" i="9"/>
  <c r="L91" i="9"/>
  <c r="L117" i="9"/>
  <c r="L87" i="9"/>
  <c r="L86" i="9" s="1"/>
  <c r="L115" i="9"/>
  <c r="L113" i="9" s="1"/>
  <c r="I83" i="9"/>
  <c r="L96" i="9"/>
  <c r="L95" i="9" s="1"/>
  <c r="I100" i="9"/>
  <c r="L110" i="9"/>
  <c r="L109" i="9" s="1"/>
  <c r="I121" i="9"/>
  <c r="I91" i="9"/>
  <c r="I90" i="9" s="1"/>
  <c r="I104" i="9"/>
  <c r="I125" i="9"/>
  <c r="D633" i="9" l="1"/>
  <c r="I593" i="9"/>
  <c r="I592" i="9" s="1"/>
  <c r="L675" i="9"/>
  <c r="L739" i="9"/>
  <c r="L803" i="9"/>
  <c r="L1946" i="9"/>
  <c r="L1937" i="9" s="1"/>
  <c r="C9" i="7"/>
  <c r="I1178" i="9"/>
  <c r="I1169" i="9" s="1"/>
  <c r="I1168" i="9" s="1"/>
  <c r="I1251" i="9"/>
  <c r="I1882" i="9"/>
  <c r="L1059" i="9"/>
  <c r="I1306" i="9"/>
  <c r="J81" i="9"/>
  <c r="K8" i="7" s="1"/>
  <c r="I410" i="9"/>
  <c r="I401" i="9" s="1"/>
  <c r="I400" i="9" s="1"/>
  <c r="I739" i="9"/>
  <c r="I346" i="9"/>
  <c r="I337" i="9" s="1"/>
  <c r="I336" i="9" s="1"/>
  <c r="I529" i="9"/>
  <c r="L922" i="9"/>
  <c r="L1370" i="9"/>
  <c r="I1507" i="9"/>
  <c r="L1571" i="9"/>
  <c r="I1242" i="9"/>
  <c r="D1273" i="9" s="1"/>
  <c r="L145" i="9"/>
  <c r="I291" i="9"/>
  <c r="L474" i="9"/>
  <c r="L1114" i="9"/>
  <c r="L1562" i="9"/>
  <c r="L1754" i="9"/>
  <c r="L1507" i="9"/>
  <c r="I154" i="9"/>
  <c r="D185" i="9" s="1"/>
  <c r="L291" i="9"/>
  <c r="J1297" i="9"/>
  <c r="L90" i="9"/>
  <c r="L1745" i="9"/>
  <c r="L1744" i="9" s="1"/>
  <c r="I1891" i="9"/>
  <c r="I1873" i="9" s="1"/>
  <c r="I1872" i="9" s="1"/>
  <c r="I528" i="9"/>
  <c r="I730" i="9"/>
  <c r="I721" i="9" s="1"/>
  <c r="I720" i="9" s="1"/>
  <c r="I785" i="9"/>
  <c r="I784" i="9" s="1"/>
  <c r="I1635" i="9"/>
  <c r="L1891" i="9"/>
  <c r="I657" i="9"/>
  <c r="I656" i="9" s="1"/>
  <c r="L99" i="9"/>
  <c r="L849" i="9"/>
  <c r="C842" i="9" s="1"/>
  <c r="D1081" i="9"/>
  <c r="L1361" i="9"/>
  <c r="C1354" i="9" s="1"/>
  <c r="I1617" i="9"/>
  <c r="I1616" i="9" s="1"/>
  <c r="L8" i="7"/>
  <c r="G8" i="7"/>
  <c r="Q8" i="7" s="1"/>
  <c r="K9" i="7"/>
  <c r="L218" i="9"/>
  <c r="L209" i="9" s="1"/>
  <c r="L282" i="9"/>
  <c r="L273" i="9" s="1"/>
  <c r="L538" i="9"/>
  <c r="L529" i="9" s="1"/>
  <c r="L666" i="9"/>
  <c r="L657" i="9" s="1"/>
  <c r="L721" i="9"/>
  <c r="C714" i="9" s="1"/>
  <c r="I995" i="9"/>
  <c r="I977" i="9" s="1"/>
  <c r="I976" i="9" s="1"/>
  <c r="D1721" i="9"/>
  <c r="L1809" i="9"/>
  <c r="L1808" i="9" s="1"/>
  <c r="L1882" i="9"/>
  <c r="I1434" i="9"/>
  <c r="D1465" i="9" s="1"/>
  <c r="D9" i="7"/>
  <c r="N8" i="7"/>
  <c r="I8" i="7"/>
  <c r="I227" i="9"/>
  <c r="L410" i="9"/>
  <c r="L401" i="9" s="1"/>
  <c r="C394" i="9" s="1"/>
  <c r="I483" i="9"/>
  <c r="I465" i="9" s="1"/>
  <c r="I464" i="9" s="1"/>
  <c r="L483" i="9"/>
  <c r="L465" i="9" s="1"/>
  <c r="L785" i="9"/>
  <c r="C778" i="9" s="1"/>
  <c r="I913" i="9"/>
  <c r="I912" i="9" s="1"/>
  <c r="L1251" i="9"/>
  <c r="L1233" i="9" s="1"/>
  <c r="C1226" i="9" s="1"/>
  <c r="L1443" i="9"/>
  <c r="L1626" i="9"/>
  <c r="L1635" i="9"/>
  <c r="L1105" i="9"/>
  <c r="C1098" i="9" s="1"/>
  <c r="I1818" i="9"/>
  <c r="I1946" i="9"/>
  <c r="L1379" i="9"/>
  <c r="A190" i="9"/>
  <c r="B197" i="9"/>
  <c r="D10" i="7" s="1"/>
  <c r="A192" i="9"/>
  <c r="M8" i="7"/>
  <c r="H8" i="7"/>
  <c r="R8" i="7" s="1"/>
  <c r="L9" i="7"/>
  <c r="L931" i="9"/>
  <c r="L913" i="9" s="1"/>
  <c r="D1017" i="9"/>
  <c r="I1114" i="9"/>
  <c r="I1105" i="9" s="1"/>
  <c r="I1104" i="9" s="1"/>
  <c r="L1169" i="9"/>
  <c r="C1162" i="9" s="1"/>
  <c r="I1425" i="9"/>
  <c r="I1424" i="9" s="1"/>
  <c r="I1571" i="9"/>
  <c r="D1593" i="9" s="1"/>
  <c r="I1827" i="9"/>
  <c r="D1849" i="9" s="1"/>
  <c r="L1955" i="9"/>
  <c r="M9" i="7"/>
  <c r="I282" i="9"/>
  <c r="I1955" i="9"/>
  <c r="C1802" i="9"/>
  <c r="I1745" i="9"/>
  <c r="I1744" i="9" s="1"/>
  <c r="D1785" i="9"/>
  <c r="C1738" i="9"/>
  <c r="L1681" i="9"/>
  <c r="I1681" i="9"/>
  <c r="I1680" i="9" s="1"/>
  <c r="D1657" i="9"/>
  <c r="L1553" i="9"/>
  <c r="L1489" i="9"/>
  <c r="I1498" i="9"/>
  <c r="L1434" i="9"/>
  <c r="L1425" i="9" s="1"/>
  <c r="I1361" i="9"/>
  <c r="I1360" i="9" s="1"/>
  <c r="D1401" i="9"/>
  <c r="L1315" i="9"/>
  <c r="L1297" i="9" s="1"/>
  <c r="I1315" i="9"/>
  <c r="I1297" i="9" s="1"/>
  <c r="I1296" i="9" s="1"/>
  <c r="I1233" i="9"/>
  <c r="I1232" i="9" s="1"/>
  <c r="L1168" i="9"/>
  <c r="D1145" i="9"/>
  <c r="I1041" i="9"/>
  <c r="I1040" i="9" s="1"/>
  <c r="L1050" i="9"/>
  <c r="L1041" i="9" s="1"/>
  <c r="L995" i="9"/>
  <c r="L986" i="9"/>
  <c r="L977" i="9" s="1"/>
  <c r="D953" i="9"/>
  <c r="D889" i="9"/>
  <c r="I849" i="9"/>
  <c r="I848" i="9" s="1"/>
  <c r="D825" i="9"/>
  <c r="D697" i="9"/>
  <c r="L602" i="9"/>
  <c r="L593" i="9" s="1"/>
  <c r="L611" i="9"/>
  <c r="D569" i="9"/>
  <c r="D441" i="9"/>
  <c r="L337" i="9"/>
  <c r="D377" i="9"/>
  <c r="I209" i="9"/>
  <c r="I208" i="9" s="1"/>
  <c r="D249" i="9"/>
  <c r="C138" i="9"/>
  <c r="L144" i="9"/>
  <c r="I163" i="9"/>
  <c r="I145" i="9" s="1"/>
  <c r="I144" i="9" s="1"/>
  <c r="I99" i="9"/>
  <c r="I81" i="9" s="1"/>
  <c r="C1930" i="9" l="1"/>
  <c r="L1936" i="9"/>
  <c r="D1209" i="9"/>
  <c r="L784" i="9"/>
  <c r="L1617" i="9"/>
  <c r="L1616" i="9" s="1"/>
  <c r="L848" i="9"/>
  <c r="I1553" i="9"/>
  <c r="I1552" i="9" s="1"/>
  <c r="I1937" i="9"/>
  <c r="I1936" i="9" s="1"/>
  <c r="D505" i="9"/>
  <c r="D1913" i="9"/>
  <c r="L81" i="9"/>
  <c r="L1360" i="9"/>
  <c r="I273" i="9"/>
  <c r="I272" i="9" s="1"/>
  <c r="C458" i="9"/>
  <c r="C457" i="9" s="1"/>
  <c r="L464" i="9"/>
  <c r="L272" i="9"/>
  <c r="C266" i="9"/>
  <c r="C202" i="9"/>
  <c r="D201" i="9" s="1"/>
  <c r="J201" i="9" s="1"/>
  <c r="L208" i="9"/>
  <c r="C1610" i="9"/>
  <c r="C1609" i="9" s="1"/>
  <c r="C74" i="9"/>
  <c r="D73" i="9" s="1"/>
  <c r="J73" i="9" s="1"/>
  <c r="L80" i="9"/>
  <c r="C650" i="9"/>
  <c r="C649" i="9" s="1"/>
  <c r="L656" i="9"/>
  <c r="C522" i="9"/>
  <c r="D521" i="9" s="1"/>
  <c r="J521" i="9" s="1"/>
  <c r="L528" i="9"/>
  <c r="S8" i="7"/>
  <c r="A255" i="9"/>
  <c r="B261" i="9"/>
  <c r="C11" i="7" s="1"/>
  <c r="C10" i="7"/>
  <c r="A209" i="9"/>
  <c r="A257" i="9"/>
  <c r="A254" i="9"/>
  <c r="A256" i="9"/>
  <c r="N9" i="7"/>
  <c r="F10" i="7"/>
  <c r="L1873" i="9"/>
  <c r="I80" i="9"/>
  <c r="F8" i="7"/>
  <c r="P8" i="7" s="1"/>
  <c r="D761" i="9"/>
  <c r="L1232" i="9"/>
  <c r="L400" i="9"/>
  <c r="L720" i="9"/>
  <c r="L1104" i="9"/>
  <c r="H9" i="7"/>
  <c r="R9" i="7" s="1"/>
  <c r="G9" i="7"/>
  <c r="Q9" i="7" s="1"/>
  <c r="F9" i="7"/>
  <c r="P9" i="7" s="1"/>
  <c r="D313" i="9"/>
  <c r="I9" i="7"/>
  <c r="B10" i="7"/>
  <c r="I1809" i="9"/>
  <c r="I1808" i="9" s="1"/>
  <c r="L10" i="7"/>
  <c r="D1977" i="9"/>
  <c r="C1929" i="9"/>
  <c r="D1929" i="9"/>
  <c r="J1929" i="9" s="1"/>
  <c r="C1801" i="9"/>
  <c r="D1801" i="9"/>
  <c r="J1801" i="9" s="1"/>
  <c r="D1737" i="9"/>
  <c r="J1737" i="9" s="1"/>
  <c r="C1737" i="9"/>
  <c r="C1674" i="9"/>
  <c r="L1680" i="9"/>
  <c r="C1546" i="9"/>
  <c r="L1552" i="9"/>
  <c r="I1489" i="9"/>
  <c r="I1488" i="9" s="1"/>
  <c r="D1529" i="9"/>
  <c r="C1482" i="9"/>
  <c r="L1488" i="9"/>
  <c r="C1418" i="9"/>
  <c r="L1424" i="9"/>
  <c r="D1353" i="9"/>
  <c r="J1353" i="9" s="1"/>
  <c r="C1353" i="9"/>
  <c r="C1290" i="9"/>
  <c r="L1296" i="9"/>
  <c r="D1337" i="9"/>
  <c r="D1225" i="9"/>
  <c r="J1225" i="9" s="1"/>
  <c r="C1225" i="9"/>
  <c r="D1161" i="9"/>
  <c r="J1161" i="9" s="1"/>
  <c r="C1161" i="9"/>
  <c r="D1097" i="9"/>
  <c r="J1097" i="9" s="1"/>
  <c r="C1097" i="9"/>
  <c r="C1034" i="9"/>
  <c r="L1040" i="9"/>
  <c r="C970" i="9"/>
  <c r="L976" i="9"/>
  <c r="C906" i="9"/>
  <c r="L912" i="9"/>
  <c r="D841" i="9"/>
  <c r="J841" i="9" s="1"/>
  <c r="C841" i="9"/>
  <c r="D777" i="9"/>
  <c r="J777" i="9" s="1"/>
  <c r="C777" i="9"/>
  <c r="D713" i="9"/>
  <c r="J713" i="9" s="1"/>
  <c r="C713" i="9"/>
  <c r="D649" i="9"/>
  <c r="J649" i="9" s="1"/>
  <c r="C586" i="9"/>
  <c r="L592" i="9"/>
  <c r="D393" i="9"/>
  <c r="J393" i="9" s="1"/>
  <c r="C393" i="9"/>
  <c r="C330" i="9"/>
  <c r="L336" i="9"/>
  <c r="D265" i="9"/>
  <c r="J265" i="9" s="1"/>
  <c r="C265" i="9"/>
  <c r="C201" i="9"/>
  <c r="C137" i="9"/>
  <c r="D137" i="9"/>
  <c r="J137" i="9" s="1"/>
  <c r="C73" i="9"/>
  <c r="D121" i="9"/>
  <c r="D457" i="9" l="1"/>
  <c r="J457" i="9" s="1"/>
  <c r="S9" i="7"/>
  <c r="C1866" i="9"/>
  <c r="L1872" i="9"/>
  <c r="I10" i="7"/>
  <c r="N10" i="7"/>
  <c r="C521" i="9"/>
  <c r="C12" i="7"/>
  <c r="H10" i="7"/>
  <c r="A319" i="9"/>
  <c r="B325" i="9"/>
  <c r="A321" i="9"/>
  <c r="A318" i="9"/>
  <c r="A273" i="9"/>
  <c r="A320" i="9"/>
  <c r="D1609" i="9"/>
  <c r="J1609" i="9" s="1"/>
  <c r="K10" i="7"/>
  <c r="P10" i="7" s="1"/>
  <c r="G10" i="7"/>
  <c r="Q10" i="7" s="1"/>
  <c r="B11" i="7"/>
  <c r="D11" i="7"/>
  <c r="M10" i="7"/>
  <c r="D1673" i="9"/>
  <c r="J1673" i="9" s="1"/>
  <c r="C1673" i="9"/>
  <c r="D1545" i="9"/>
  <c r="J1545" i="9" s="1"/>
  <c r="C1545" i="9"/>
  <c r="D1481" i="9"/>
  <c r="J1481" i="9" s="1"/>
  <c r="C1481" i="9"/>
  <c r="D1417" i="9"/>
  <c r="J1417" i="9" s="1"/>
  <c r="C1417" i="9"/>
  <c r="D1289" i="9"/>
  <c r="J1289" i="9" s="1"/>
  <c r="C1289" i="9"/>
  <c r="D1033" i="9"/>
  <c r="J1033" i="9" s="1"/>
  <c r="C1033" i="9"/>
  <c r="D969" i="9"/>
  <c r="J969" i="9" s="1"/>
  <c r="C969" i="9"/>
  <c r="D905" i="9"/>
  <c r="J905" i="9" s="1"/>
  <c r="C905" i="9"/>
  <c r="D585" i="9"/>
  <c r="J585" i="9" s="1"/>
  <c r="C585" i="9"/>
  <c r="C329" i="9"/>
  <c r="D329" i="9"/>
  <c r="J329" i="9" s="1"/>
  <c r="M11" i="7" l="1"/>
  <c r="G11" i="7"/>
  <c r="A383" i="9"/>
  <c r="A384" i="9"/>
  <c r="B389" i="9"/>
  <c r="B13" i="7" s="1"/>
  <c r="A337" i="9"/>
  <c r="G12" i="7" s="1"/>
  <c r="A385" i="9"/>
  <c r="A382" i="9"/>
  <c r="H11" i="7"/>
  <c r="R11" i="7" s="1"/>
  <c r="D12" i="7"/>
  <c r="N11" i="7"/>
  <c r="S10" i="7"/>
  <c r="D1865" i="9"/>
  <c r="J1865" i="9" s="1"/>
  <c r="C1865" i="9"/>
  <c r="L11" i="7"/>
  <c r="R10" i="7"/>
  <c r="K11" i="7"/>
  <c r="L12" i="7"/>
  <c r="I11" i="7"/>
  <c r="S11" i="7" s="1"/>
  <c r="F11" i="7"/>
  <c r="P11" i="7" s="1"/>
  <c r="B12" i="7"/>
  <c r="K12" i="7"/>
  <c r="M12" i="7" l="1"/>
  <c r="F12" i="7"/>
  <c r="P12" i="7" s="1"/>
  <c r="N12" i="7"/>
  <c r="I12" i="7"/>
  <c r="Q12" i="7"/>
  <c r="Q11" i="7"/>
  <c r="A447" i="9"/>
  <c r="B453" i="9"/>
  <c r="A446" i="9"/>
  <c r="A449" i="9"/>
  <c r="A448" i="9"/>
  <c r="A401" i="9"/>
  <c r="C14" i="7"/>
  <c r="B14" i="7"/>
  <c r="D13" i="7"/>
  <c r="C13" i="7"/>
  <c r="S12" i="7" l="1"/>
  <c r="A511" i="9"/>
  <c r="B517" i="9"/>
  <c r="A465" i="9"/>
  <c r="A512" i="9"/>
  <c r="A510" i="9"/>
  <c r="A513" i="9"/>
  <c r="C15" i="7"/>
  <c r="B15" i="7"/>
  <c r="A575" i="9" l="1"/>
  <c r="B581" i="9"/>
  <c r="A529" i="9"/>
  <c r="A576" i="9"/>
  <c r="A577" i="9"/>
  <c r="A574" i="9"/>
  <c r="C16" i="7"/>
  <c r="A639" i="9" l="1"/>
  <c r="B645" i="9"/>
  <c r="A640" i="9"/>
  <c r="A641" i="9"/>
  <c r="A593" i="9"/>
  <c r="A638" i="9"/>
  <c r="A703" i="9" l="1"/>
  <c r="B709" i="9"/>
  <c r="A657" i="9"/>
  <c r="A704" i="9"/>
  <c r="A702" i="9"/>
  <c r="A705" i="9"/>
  <c r="A767" i="9" l="1"/>
  <c r="B773" i="9"/>
  <c r="A766" i="9"/>
  <c r="A768" i="9"/>
  <c r="A769" i="9"/>
  <c r="A721" i="9"/>
  <c r="A831" i="9" l="1"/>
  <c r="B837" i="9"/>
  <c r="A785" i="9"/>
  <c r="A832" i="9"/>
  <c r="A830" i="9"/>
  <c r="A833" i="9"/>
  <c r="A895" i="9" l="1"/>
  <c r="B901" i="9"/>
  <c r="A849" i="9"/>
  <c r="A894" i="9"/>
  <c r="A897" i="9"/>
  <c r="A896" i="9"/>
  <c r="A959" i="9" l="1"/>
  <c r="B965" i="9"/>
  <c r="A913" i="9"/>
  <c r="A960" i="9"/>
  <c r="A958" i="9"/>
  <c r="A961" i="9"/>
  <c r="A1024" i="9" l="1"/>
  <c r="B1029" i="9"/>
  <c r="A1023" i="9"/>
  <c r="A1022" i="9"/>
  <c r="A1025" i="9"/>
  <c r="A977" i="9"/>
  <c r="A1087" i="9" l="1"/>
  <c r="B1093" i="9"/>
  <c r="A1086" i="9"/>
  <c r="A1041" i="9"/>
  <c r="A1089" i="9"/>
  <c r="A1088" i="9"/>
  <c r="A1151" i="9" l="1"/>
  <c r="B1157" i="9"/>
  <c r="A1105" i="9"/>
  <c r="A1153" i="9"/>
  <c r="A1152" i="9"/>
  <c r="A1150" i="9"/>
  <c r="A1215" i="9" l="1"/>
  <c r="A1216" i="9"/>
  <c r="B1221" i="9"/>
  <c r="A1169" i="9"/>
  <c r="A1214" i="9"/>
  <c r="A1217" i="9"/>
  <c r="A1279" i="9" l="1"/>
  <c r="B1285" i="9"/>
  <c r="A1280" i="9"/>
  <c r="A1278" i="9"/>
  <c r="A1233" i="9"/>
  <c r="A1281" i="9"/>
  <c r="A1343" i="9" l="1"/>
  <c r="B1349" i="9"/>
  <c r="A1297" i="9"/>
  <c r="A1344" i="9"/>
  <c r="A1342" i="9"/>
  <c r="A1345" i="9"/>
  <c r="A1407" i="9" l="1"/>
  <c r="A1361" i="9"/>
  <c r="B1413" i="9"/>
  <c r="A1408" i="9"/>
  <c r="A1406" i="9"/>
  <c r="A1409" i="9"/>
  <c r="A1471" i="9" l="1"/>
  <c r="B1477" i="9"/>
  <c r="A1470" i="9"/>
  <c r="A1472" i="9"/>
  <c r="A1425" i="9"/>
  <c r="A1473" i="9"/>
  <c r="A1535" i="9" l="1"/>
  <c r="B1541" i="9"/>
  <c r="A1489" i="9"/>
  <c r="A1536" i="9"/>
  <c r="A1534" i="9"/>
  <c r="A1537" i="9"/>
  <c r="A1599" i="9" l="1"/>
  <c r="B1605" i="9"/>
  <c r="A1553" i="9"/>
  <c r="A1600" i="9"/>
  <c r="A1598" i="9"/>
  <c r="A1601" i="9"/>
  <c r="A1663" i="9" l="1"/>
  <c r="A1664" i="9"/>
  <c r="A1617" i="9"/>
  <c r="B1669" i="9"/>
  <c r="A1665" i="9"/>
  <c r="A1662" i="9"/>
  <c r="A1727" i="9" l="1"/>
  <c r="B1733" i="9"/>
  <c r="A1726" i="9"/>
  <c r="A1728" i="9"/>
  <c r="A1681" i="9"/>
  <c r="A1729" i="9"/>
  <c r="A1791" i="9" l="1"/>
  <c r="A1792" i="9"/>
  <c r="A1745" i="9"/>
  <c r="B1797" i="9"/>
  <c r="A1793" i="9"/>
  <c r="A1790" i="9"/>
  <c r="A1855" i="9" l="1"/>
  <c r="B1861" i="9"/>
  <c r="A1857" i="9"/>
  <c r="A1854" i="9"/>
  <c r="A1809" i="9"/>
  <c r="A1856" i="9"/>
  <c r="A1919" i="9" l="1"/>
  <c r="B1925" i="9"/>
  <c r="A1873" i="9"/>
  <c r="A1921" i="9"/>
  <c r="A1920" i="9"/>
  <c r="A1918" i="9"/>
  <c r="A1983" i="9" l="1"/>
  <c r="A1937" i="9"/>
  <c r="A1984" i="9"/>
  <c r="A1982" i="9"/>
  <c r="A1985" i="9"/>
  <c r="C17" i="7"/>
  <c r="C32" i="7"/>
  <c r="B22" i="7"/>
  <c r="D34" i="7"/>
  <c r="D29" i="7"/>
  <c r="D22" i="7"/>
  <c r="D14" i="7"/>
  <c r="C29" i="7"/>
  <c r="B23" i="7"/>
  <c r="D33" i="7"/>
  <c r="B17" i="7"/>
  <c r="C18" i="7"/>
  <c r="C27" i="7"/>
  <c r="D35" i="7"/>
  <c r="C23" i="7"/>
  <c r="D24" i="7"/>
  <c r="D15" i="7"/>
  <c r="D16" i="7"/>
  <c r="B20" i="7"/>
  <c r="C33" i="7"/>
  <c r="B26" i="7"/>
  <c r="C22" i="7"/>
  <c r="C21" i="7"/>
  <c r="C30" i="7"/>
  <c r="B35" i="7"/>
  <c r="B34" i="7"/>
  <c r="D36" i="7"/>
  <c r="C36" i="7"/>
  <c r="C28" i="7"/>
  <c r="D30" i="7"/>
  <c r="B18" i="7"/>
  <c r="B16" i="7"/>
  <c r="C25" i="7"/>
  <c r="D28" i="7"/>
  <c r="B24" i="7"/>
  <c r="B33" i="7"/>
  <c r="B32" i="7"/>
  <c r="C31" i="7"/>
  <c r="B21" i="7"/>
  <c r="D19" i="7"/>
  <c r="B30" i="7"/>
  <c r="D37" i="7"/>
  <c r="D31" i="7"/>
  <c r="B37" i="7"/>
  <c r="D21" i="7"/>
  <c r="D32" i="7"/>
  <c r="B28" i="7"/>
  <c r="D18" i="7"/>
  <c r="C26" i="7"/>
  <c r="D26" i="7"/>
  <c r="D25" i="7"/>
  <c r="C20" i="7"/>
  <c r="D20" i="7"/>
  <c r="B31" i="7"/>
  <c r="B36" i="7"/>
  <c r="B29" i="7"/>
  <c r="C19" i="7"/>
  <c r="C24" i="7"/>
  <c r="D23" i="7"/>
  <c r="C37" i="7"/>
  <c r="D27" i="7"/>
  <c r="C34" i="7"/>
  <c r="B27" i="7"/>
  <c r="C35" i="7"/>
  <c r="D17" i="7"/>
  <c r="B25" i="7"/>
  <c r="B19" i="7"/>
  <c r="I33" i="7" l="1"/>
  <c r="G16" i="7"/>
  <c r="K28" i="7"/>
  <c r="L25" i="7"/>
  <c r="K22" i="7"/>
  <c r="G35" i="7"/>
  <c r="L15" i="7"/>
  <c r="G28" i="7"/>
  <c r="Q28" i="7" s="1"/>
  <c r="G23" i="7"/>
  <c r="H31" i="7"/>
  <c r="H32" i="7"/>
  <c r="F14" i="7"/>
  <c r="P14" i="7" s="1"/>
  <c r="F30" i="7"/>
  <c r="L32" i="7"/>
  <c r="K20" i="7"/>
  <c r="H16" i="7"/>
  <c r="N30" i="7"/>
  <c r="I35" i="7"/>
  <c r="K21" i="7"/>
  <c r="G21" i="7"/>
  <c r="K14" i="7"/>
  <c r="M33" i="7"/>
  <c r="M25" i="7"/>
  <c r="I16" i="7"/>
  <c r="F33" i="7"/>
  <c r="F36" i="7"/>
  <c r="G34" i="7"/>
  <c r="M31" i="7"/>
  <c r="H29" i="7"/>
  <c r="L24" i="7"/>
  <c r="N13" i="7"/>
  <c r="F31" i="7"/>
  <c r="P31" i="7" s="1"/>
  <c r="L33" i="7"/>
  <c r="M36" i="7"/>
  <c r="K27" i="7"/>
  <c r="G17" i="7"/>
  <c r="Q17" i="7" s="1"/>
  <c r="F13" i="7"/>
  <c r="H25" i="7"/>
  <c r="N21" i="7"/>
  <c r="N16" i="7"/>
  <c r="M35" i="7"/>
  <c r="M28" i="7"/>
  <c r="I32" i="7"/>
  <c r="L18" i="7"/>
  <c r="F35" i="7"/>
  <c r="N34" i="7"/>
  <c r="G19" i="7"/>
  <c r="N22" i="7"/>
  <c r="N23" i="7"/>
  <c r="F18" i="7"/>
  <c r="F27" i="7"/>
  <c r="P27" i="7" s="1"/>
  <c r="G37" i="7"/>
  <c r="K23" i="7"/>
  <c r="G13" i="7"/>
  <c r="N32" i="7"/>
  <c r="I30" i="7"/>
  <c r="S30" i="7" s="1"/>
  <c r="M30" i="7"/>
  <c r="M18" i="7"/>
  <c r="I22" i="7"/>
  <c r="M26" i="7"/>
  <c r="M24" i="7"/>
  <c r="H27" i="7"/>
  <c r="I28" i="7"/>
  <c r="K15" i="7"/>
  <c r="I20" i="7"/>
  <c r="K31" i="7"/>
  <c r="L30" i="7"/>
  <c r="L35" i="7"/>
  <c r="L29" i="7"/>
  <c r="N29" i="7"/>
  <c r="L13" i="7"/>
  <c r="L27" i="7"/>
  <c r="I27" i="7"/>
  <c r="H26" i="7"/>
  <c r="L17" i="7"/>
  <c r="N33" i="7"/>
  <c r="L28" i="7"/>
  <c r="I31" i="7"/>
  <c r="G20" i="7"/>
  <c r="K16" i="7"/>
  <c r="I24" i="7"/>
  <c r="G14" i="7"/>
  <c r="Q14" i="7" s="1"/>
  <c r="G26" i="7"/>
  <c r="F19" i="7"/>
  <c r="L37" i="7"/>
  <c r="M19" i="7"/>
  <c r="H23" i="7"/>
  <c r="G18" i="7"/>
  <c r="Q18" i="7" s="1"/>
  <c r="G32" i="7"/>
  <c r="Q32" i="7" s="1"/>
  <c r="F28" i="7"/>
  <c r="P28" i="7" s="1"/>
  <c r="I14" i="7"/>
  <c r="N20" i="7"/>
  <c r="N19" i="7"/>
  <c r="K26" i="7"/>
  <c r="I25" i="7"/>
  <c r="H28" i="7"/>
  <c r="R28" i="7" s="1"/>
  <c r="M20" i="7"/>
  <c r="I13" i="7"/>
  <c r="K35" i="7"/>
  <c r="L31" i="7"/>
  <c r="I36" i="7"/>
  <c r="S36" i="7" s="1"/>
  <c r="F24" i="7"/>
  <c r="P24" i="7" s="1"/>
  <c r="G22" i="7"/>
  <c r="L34" i="7"/>
  <c r="H12" i="7"/>
  <c r="R12" i="7" s="1"/>
  <c r="M29" i="7"/>
  <c r="N36" i="7"/>
  <c r="K24" i="7"/>
  <c r="N26" i="7"/>
  <c r="G15" i="7"/>
  <c r="I26" i="7"/>
  <c r="M13" i="7"/>
  <c r="F26" i="7"/>
  <c r="G29" i="7"/>
  <c r="Q29" i="7" s="1"/>
  <c r="L14" i="7"/>
  <c r="M34" i="7"/>
  <c r="G25" i="7"/>
  <c r="Q25" i="7" s="1"/>
  <c r="N14" i="7"/>
  <c r="F22" i="7"/>
  <c r="P22" i="7" s="1"/>
  <c r="M21" i="7"/>
  <c r="I18" i="7"/>
  <c r="F32" i="7"/>
  <c r="L16" i="7"/>
  <c r="H34" i="7"/>
  <c r="N18" i="7"/>
  <c r="K25" i="7"/>
  <c r="H33" i="7"/>
  <c r="R33" i="7" s="1"/>
  <c r="L19" i="7"/>
  <c r="I15" i="7"/>
  <c r="G33" i="7"/>
  <c r="Q33" i="7" s="1"/>
  <c r="F16" i="7"/>
  <c r="K19" i="7"/>
  <c r="H35" i="7"/>
  <c r="R35" i="7" s="1"/>
  <c r="K13" i="7"/>
  <c r="L26" i="7"/>
  <c r="M23" i="7"/>
  <c r="F29" i="7"/>
  <c r="H18" i="7"/>
  <c r="R18" i="7" s="1"/>
  <c r="K34" i="7"/>
  <c r="N37" i="7"/>
  <c r="H15" i="7"/>
  <c r="R15" i="7" s="1"/>
  <c r="I23" i="7"/>
  <c r="N31" i="7"/>
  <c r="I21" i="7"/>
  <c r="S21" i="7" s="1"/>
  <c r="I29" i="7"/>
  <c r="S29" i="7" s="1"/>
  <c r="G36" i="7"/>
  <c r="L23" i="7"/>
  <c r="L36" i="7"/>
  <c r="H22" i="7"/>
  <c r="R22" i="7" s="1"/>
  <c r="N15" i="7"/>
  <c r="F25" i="7"/>
  <c r="N24" i="7"/>
  <c r="F15" i="7"/>
  <c r="G24" i="7"/>
  <c r="Q24" i="7" s="1"/>
  <c r="M27" i="7"/>
  <c r="K18" i="7"/>
  <c r="K17" i="7"/>
  <c r="H17" i="7"/>
  <c r="R17" i="7" s="1"/>
  <c r="K30" i="7"/>
  <c r="K32" i="7"/>
  <c r="N28" i="7"/>
  <c r="F23" i="7"/>
  <c r="P23" i="7" s="1"/>
  <c r="K37" i="7"/>
  <c r="G30" i="7"/>
  <c r="Q30" i="7" s="1"/>
  <c r="H36" i="7"/>
  <c r="R36" i="7" s="1"/>
  <c r="L20" i="7"/>
  <c r="M14" i="7"/>
  <c r="H24" i="7"/>
  <c r="R24" i="7" s="1"/>
  <c r="H19" i="7"/>
  <c r="R19" i="7" s="1"/>
  <c r="F17" i="7"/>
  <c r="F21" i="7"/>
  <c r="P21" i="7" s="1"/>
  <c r="L22" i="7"/>
  <c r="K29" i="7"/>
  <c r="M37" i="7"/>
  <c r="M32" i="7"/>
  <c r="N25" i="7"/>
  <c r="H14" i="7"/>
  <c r="R14" i="7" s="1"/>
  <c r="G27" i="7"/>
  <c r="F34" i="7"/>
  <c r="P34" i="7" s="1"/>
  <c r="M22" i="7"/>
  <c r="H21" i="7"/>
  <c r="K36" i="7"/>
  <c r="L21" i="7"/>
  <c r="N17" i="7"/>
  <c r="N35" i="7"/>
  <c r="I17" i="7"/>
  <c r="M15" i="7"/>
  <c r="H13" i="7"/>
  <c r="G31" i="7"/>
  <c r="Q31" i="7" s="1"/>
  <c r="M16" i="7"/>
  <c r="K33" i="7"/>
  <c r="I34" i="7"/>
  <c r="S34" i="7" s="1"/>
  <c r="H30" i="7"/>
  <c r="R30" i="7" s="1"/>
  <c r="M17" i="7"/>
  <c r="I37" i="7"/>
  <c r="H37" i="7"/>
  <c r="H20" i="7"/>
  <c r="F20" i="7"/>
  <c r="I19" i="7"/>
  <c r="S19" i="7" s="1"/>
  <c r="N27" i="7"/>
  <c r="F37" i="7"/>
  <c r="P37" i="7" s="1"/>
  <c r="R16" i="7" l="1"/>
  <c r="P25" i="7"/>
  <c r="S26" i="7"/>
  <c r="Q22" i="7"/>
  <c r="Q20" i="7"/>
  <c r="R34" i="7"/>
  <c r="P15" i="7"/>
  <c r="P29" i="7"/>
  <c r="S15" i="7"/>
  <c r="S18" i="7"/>
  <c r="S24" i="7"/>
  <c r="S27" i="7"/>
  <c r="S20" i="7"/>
  <c r="S31" i="7"/>
  <c r="R27" i="7"/>
  <c r="Q13" i="7"/>
  <c r="R25" i="7"/>
  <c r="Q35" i="7"/>
  <c r="P26" i="7"/>
  <c r="S28" i="7"/>
  <c r="P20" i="7"/>
  <c r="S23" i="7"/>
  <c r="P35" i="7"/>
  <c r="P13" i="7"/>
  <c r="R29" i="7"/>
  <c r="P30" i="7"/>
  <c r="S16" i="7"/>
  <c r="S25" i="7"/>
  <c r="R37" i="7"/>
  <c r="R13" i="7"/>
  <c r="P19" i="7"/>
  <c r="Q37" i="7"/>
  <c r="Q21" i="7"/>
  <c r="S37" i="7"/>
  <c r="P16" i="7"/>
  <c r="S14" i="7"/>
  <c r="Q26" i="7"/>
  <c r="S22" i="7"/>
  <c r="S32" i="7"/>
  <c r="Q34" i="7"/>
  <c r="R32" i="7"/>
  <c r="R23" i="7"/>
  <c r="Q19" i="7"/>
  <c r="Q15" i="7"/>
  <c r="R20" i="7"/>
  <c r="R21" i="7"/>
  <c r="S17" i="7"/>
  <c r="Q27" i="7"/>
  <c r="P17" i="7"/>
  <c r="Q36" i="7"/>
  <c r="P32" i="7"/>
  <c r="S13" i="7"/>
  <c r="R26" i="7"/>
  <c r="P18" i="7"/>
  <c r="P36" i="7"/>
  <c r="S35" i="7"/>
  <c r="R31" i="7"/>
  <c r="Q16" i="7"/>
  <c r="P33" i="7"/>
  <c r="Q23" i="7"/>
  <c r="S33" i="7"/>
  <c r="J8" i="7" l="1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T9" i="7"/>
  <c r="T11" i="7"/>
  <c r="T13" i="7"/>
  <c r="T15" i="7"/>
  <c r="T17" i="7"/>
  <c r="T19" i="7"/>
  <c r="T21" i="7"/>
  <c r="T23" i="7"/>
  <c r="T25" i="7"/>
  <c r="T27" i="7"/>
  <c r="T29" i="7"/>
  <c r="T31" i="7"/>
  <c r="T33" i="7"/>
  <c r="T35" i="7"/>
  <c r="T37" i="7"/>
  <c r="L6" i="7"/>
  <c r="M6" i="7"/>
  <c r="N6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O24" i="7" l="1"/>
  <c r="O36" i="7"/>
  <c r="O32" i="7"/>
  <c r="O28" i="7"/>
  <c r="O22" i="7"/>
  <c r="O18" i="7"/>
  <c r="O14" i="7"/>
  <c r="O8" i="7"/>
  <c r="O34" i="7"/>
  <c r="O30" i="7"/>
  <c r="O26" i="7"/>
  <c r="O20" i="7"/>
  <c r="O16" i="7"/>
  <c r="O12" i="7"/>
  <c r="O10" i="7"/>
  <c r="O17" i="7"/>
  <c r="O15" i="7"/>
  <c r="O13" i="7"/>
  <c r="O11" i="7"/>
  <c r="O37" i="7"/>
  <c r="O35" i="7"/>
  <c r="O27" i="7"/>
  <c r="O23" i="7"/>
  <c r="O21" i="7"/>
  <c r="O19" i="7"/>
  <c r="O29" i="7"/>
  <c r="O31" i="7"/>
  <c r="O33" i="7"/>
  <c r="O25" i="7"/>
  <c r="T32" i="7"/>
  <c r="T24" i="7"/>
  <c r="T16" i="7"/>
  <c r="T8" i="7"/>
  <c r="T30" i="7"/>
  <c r="T22" i="7"/>
  <c r="T14" i="7"/>
  <c r="T36" i="7"/>
  <c r="T28" i="7"/>
  <c r="T20" i="7"/>
  <c r="T12" i="7"/>
  <c r="T34" i="7"/>
  <c r="T26" i="7"/>
  <c r="T18" i="7"/>
  <c r="T10" i="7"/>
  <c r="O9" i="7"/>
  <c r="AG6" i="11"/>
  <c r="Y6" i="11"/>
  <c r="X6" i="11"/>
  <c r="AA6" i="11" s="1"/>
  <c r="AB6" i="11" s="1"/>
  <c r="W5" i="11"/>
  <c r="AQ17" i="12" l="1"/>
  <c r="AN17" i="12"/>
  <c r="AK17" i="12"/>
  <c r="AH17" i="12"/>
  <c r="AE17" i="12"/>
  <c r="AB17" i="12"/>
  <c r="Y17" i="12"/>
  <c r="V17" i="12"/>
  <c r="S17" i="12"/>
  <c r="P17" i="12"/>
  <c r="AQ16" i="12"/>
  <c r="AN16" i="12"/>
  <c r="AK16" i="12"/>
  <c r="AH16" i="12"/>
  <c r="AE16" i="12"/>
  <c r="AB16" i="12"/>
  <c r="Y16" i="12"/>
  <c r="V16" i="12"/>
  <c r="S16" i="12"/>
  <c r="P16" i="12"/>
  <c r="AQ15" i="12"/>
  <c r="AN15" i="12"/>
  <c r="AK15" i="12"/>
  <c r="AH15" i="12"/>
  <c r="AE15" i="12"/>
  <c r="AB15" i="12"/>
  <c r="Y15" i="12"/>
  <c r="V15" i="12"/>
  <c r="S15" i="12"/>
  <c r="P15" i="12"/>
  <c r="AQ14" i="12"/>
  <c r="AN14" i="12"/>
  <c r="AK14" i="12"/>
  <c r="AH14" i="12"/>
  <c r="AE14" i="12"/>
  <c r="AB14" i="12"/>
  <c r="Y14" i="12"/>
  <c r="V14" i="12"/>
  <c r="S14" i="12"/>
  <c r="P14" i="12"/>
  <c r="AQ13" i="12"/>
  <c r="AN13" i="12"/>
  <c r="AK13" i="12"/>
  <c r="AH13" i="12"/>
  <c r="AE13" i="12"/>
  <c r="AB13" i="12"/>
  <c r="Y13" i="12"/>
  <c r="V13" i="12"/>
  <c r="S13" i="12"/>
  <c r="P13" i="12"/>
  <c r="AQ12" i="12"/>
  <c r="AN12" i="12"/>
  <c r="AK12" i="12"/>
  <c r="AH12" i="12"/>
  <c r="AE12" i="12"/>
  <c r="AB12" i="12"/>
  <c r="Y12" i="12"/>
  <c r="V12" i="12"/>
  <c r="S12" i="12"/>
  <c r="P12" i="12"/>
  <c r="AQ11" i="12"/>
  <c r="AN11" i="12"/>
  <c r="AK11" i="12"/>
  <c r="AH11" i="12"/>
  <c r="AE11" i="12"/>
  <c r="AB11" i="12"/>
  <c r="Y11" i="12"/>
  <c r="V11" i="12"/>
  <c r="S11" i="12"/>
  <c r="P11" i="12"/>
  <c r="AQ10" i="12"/>
  <c r="AN10" i="12"/>
  <c r="AK10" i="12"/>
  <c r="AH10" i="12"/>
  <c r="AE10" i="12"/>
  <c r="AB10" i="12"/>
  <c r="Y10" i="12"/>
  <c r="V10" i="12"/>
  <c r="S10" i="12"/>
  <c r="P10" i="12"/>
  <c r="AQ9" i="12"/>
  <c r="AN9" i="12"/>
  <c r="AK9" i="12"/>
  <c r="AH9" i="12"/>
  <c r="AE9" i="12"/>
  <c r="AB9" i="12"/>
  <c r="Y9" i="12"/>
  <c r="V9" i="12"/>
  <c r="S9" i="12"/>
  <c r="P9" i="12"/>
  <c r="AQ8" i="12"/>
  <c r="AN8" i="12"/>
  <c r="AK8" i="12"/>
  <c r="AH8" i="12"/>
  <c r="AE8" i="12"/>
  <c r="AB8" i="12"/>
  <c r="Y8" i="12"/>
  <c r="V8" i="12"/>
  <c r="S8" i="12"/>
  <c r="P8" i="12"/>
  <c r="AQ7" i="12"/>
  <c r="AN7" i="12"/>
  <c r="AK7" i="12"/>
  <c r="AH7" i="12"/>
  <c r="AE7" i="12"/>
  <c r="AB7" i="12"/>
  <c r="Y7" i="12"/>
  <c r="V7" i="12"/>
  <c r="S7" i="12"/>
  <c r="P7" i="12"/>
  <c r="AQ6" i="12"/>
  <c r="AN6" i="12"/>
  <c r="AK6" i="12"/>
  <c r="AH6" i="12"/>
  <c r="AE6" i="12"/>
  <c r="AB6" i="12"/>
  <c r="Y6" i="12"/>
  <c r="V6" i="12"/>
  <c r="S6" i="12"/>
  <c r="P6" i="12"/>
  <c r="AQ5" i="12"/>
  <c r="AN5" i="12"/>
  <c r="AK5" i="12"/>
  <c r="AH5" i="12"/>
  <c r="AE5" i="12"/>
  <c r="AB5" i="12"/>
  <c r="Y5" i="12"/>
  <c r="V5" i="12"/>
  <c r="S5" i="12"/>
  <c r="P5" i="12"/>
  <c r="AG8" i="11"/>
  <c r="AG9" i="11"/>
  <c r="AG10" i="11"/>
  <c r="AG11" i="11"/>
  <c r="AG12" i="11"/>
  <c r="AG13" i="11"/>
  <c r="AG14" i="11"/>
  <c r="AG15" i="11"/>
  <c r="AG16" i="11"/>
  <c r="AG17" i="11"/>
  <c r="AG18" i="11"/>
  <c r="AG19" i="11"/>
  <c r="AG20" i="11"/>
  <c r="AG21" i="11"/>
  <c r="AG22" i="11"/>
  <c r="AG23" i="11"/>
  <c r="AG24" i="11"/>
  <c r="AG25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X8" i="11"/>
  <c r="AA8" i="11" s="1"/>
  <c r="AB8" i="11" s="1"/>
  <c r="X9" i="11"/>
  <c r="AA9" i="11" s="1"/>
  <c r="AB9" i="11" s="1"/>
  <c r="X10" i="11"/>
  <c r="AA10" i="11" s="1"/>
  <c r="AB10" i="11" s="1"/>
  <c r="X11" i="11"/>
  <c r="AA11" i="11" s="1"/>
  <c r="AB11" i="11" s="1"/>
  <c r="X12" i="11"/>
  <c r="AA12" i="11" s="1"/>
  <c r="AB12" i="11" s="1"/>
  <c r="X13" i="11"/>
  <c r="AA13" i="11" s="1"/>
  <c r="AB13" i="11" s="1"/>
  <c r="X14" i="11"/>
  <c r="AA14" i="11" s="1"/>
  <c r="AB14" i="11" s="1"/>
  <c r="X15" i="11"/>
  <c r="AA15" i="11" s="1"/>
  <c r="AB15" i="11" s="1"/>
  <c r="X16" i="11"/>
  <c r="AA16" i="11" s="1"/>
  <c r="AB16" i="11" s="1"/>
  <c r="X17" i="11"/>
  <c r="AA17" i="11" s="1"/>
  <c r="AB17" i="11" s="1"/>
  <c r="X18" i="11"/>
  <c r="AA18" i="11" s="1"/>
  <c r="AB18" i="11" s="1"/>
  <c r="X19" i="11"/>
  <c r="AA19" i="11" s="1"/>
  <c r="AB19" i="11" s="1"/>
  <c r="X20" i="11"/>
  <c r="AA20" i="11" s="1"/>
  <c r="AB20" i="11" s="1"/>
  <c r="X21" i="11"/>
  <c r="AA21" i="11" s="1"/>
  <c r="AB21" i="11" s="1"/>
  <c r="X22" i="11"/>
  <c r="AA22" i="11" s="1"/>
  <c r="AB22" i="11" s="1"/>
  <c r="X23" i="11"/>
  <c r="AA23" i="11" s="1"/>
  <c r="AB23" i="11" s="1"/>
  <c r="X24" i="11"/>
  <c r="AA24" i="11" s="1"/>
  <c r="AB24" i="11" s="1"/>
  <c r="X25" i="11"/>
  <c r="AA25" i="11" s="1"/>
  <c r="AB25" i="11" s="1"/>
  <c r="M6" i="12" l="1"/>
  <c r="M10" i="12"/>
  <c r="M14" i="12"/>
  <c r="M7" i="12"/>
  <c r="M11" i="12"/>
  <c r="M15" i="12"/>
  <c r="M8" i="12"/>
  <c r="M12" i="12"/>
  <c r="M16" i="12"/>
  <c r="M9" i="12"/>
  <c r="M13" i="12"/>
  <c r="M17" i="12"/>
  <c r="M5" i="12"/>
  <c r="Y7" i="11"/>
  <c r="Y5" i="11" s="1"/>
  <c r="X7" i="11"/>
  <c r="X5" i="11" s="1"/>
  <c r="AF5" i="11"/>
  <c r="AE5" i="11"/>
  <c r="AG7" i="11" l="1"/>
  <c r="AG5" i="11" s="1"/>
  <c r="AA7" i="11"/>
  <c r="AB7" i="11" s="1"/>
  <c r="AD5" i="11" l="1"/>
  <c r="O9" i="4" l="1"/>
  <c r="N9" i="4"/>
  <c r="N12" i="4"/>
  <c r="N11" i="4"/>
  <c r="J61" i="9" l="1"/>
  <c r="J57" i="9"/>
  <c r="J53" i="9"/>
  <c r="J49" i="9"/>
  <c r="J45" i="9"/>
  <c r="J40" i="9"/>
  <c r="J36" i="9"/>
  <c r="J31" i="9"/>
  <c r="J27" i="9"/>
  <c r="J22" i="9"/>
  <c r="J19" i="9"/>
  <c r="J35" i="9" l="1"/>
  <c r="J26" i="9"/>
  <c r="J17" i="9" s="1"/>
  <c r="K7" i="7" s="1"/>
  <c r="I63" i="9" l="1"/>
  <c r="I64" i="9"/>
  <c r="H7" i="7" s="1"/>
  <c r="R7" i="7" s="1"/>
  <c r="I65" i="9"/>
  <c r="I7" i="7" s="1"/>
  <c r="S7" i="7" s="1"/>
  <c r="L65" i="9" l="1"/>
  <c r="L64" i="9"/>
  <c r="L63" i="9"/>
  <c r="I62" i="9"/>
  <c r="G7" i="7" s="1"/>
  <c r="Q7" i="7" s="1"/>
  <c r="I60" i="9"/>
  <c r="L60" i="9" s="1"/>
  <c r="I59" i="9"/>
  <c r="L59" i="9" s="1"/>
  <c r="I58" i="9"/>
  <c r="L58" i="9" s="1"/>
  <c r="I56" i="9"/>
  <c r="L56" i="9" s="1"/>
  <c r="I55" i="9"/>
  <c r="L55" i="9" s="1"/>
  <c r="I54" i="9"/>
  <c r="L54" i="9" s="1"/>
  <c r="I52" i="9"/>
  <c r="L52" i="9" s="1"/>
  <c r="I51" i="9"/>
  <c r="L51" i="9" s="1"/>
  <c r="I50" i="9"/>
  <c r="L50" i="9" s="1"/>
  <c r="I48" i="9"/>
  <c r="L48" i="9" s="1"/>
  <c r="I47" i="9"/>
  <c r="L47" i="9" s="1"/>
  <c r="I46" i="9"/>
  <c r="L46" i="9" s="1"/>
  <c r="I44" i="9"/>
  <c r="L44" i="9" s="1"/>
  <c r="I43" i="9"/>
  <c r="L43" i="9" s="1"/>
  <c r="I42" i="9"/>
  <c r="L42" i="9" s="1"/>
  <c r="I41" i="9"/>
  <c r="L41" i="9" s="1"/>
  <c r="I39" i="9"/>
  <c r="L39" i="9" s="1"/>
  <c r="I38" i="9"/>
  <c r="L38" i="9" s="1"/>
  <c r="I37" i="9"/>
  <c r="L37" i="9" s="1"/>
  <c r="I34" i="9"/>
  <c r="L34" i="9" s="1"/>
  <c r="I33" i="9"/>
  <c r="L33" i="9" s="1"/>
  <c r="I32" i="9"/>
  <c r="L32" i="9" s="1"/>
  <c r="I30" i="9"/>
  <c r="L30" i="9" s="1"/>
  <c r="I29" i="9"/>
  <c r="L29" i="9" s="1"/>
  <c r="I28" i="9"/>
  <c r="L28" i="9" s="1"/>
  <c r="I25" i="9"/>
  <c r="L25" i="9" s="1"/>
  <c r="I24" i="9"/>
  <c r="L24" i="9" s="1"/>
  <c r="I23" i="9"/>
  <c r="L23" i="9" s="1"/>
  <c r="I21" i="9"/>
  <c r="L21" i="9" s="1"/>
  <c r="I20" i="9"/>
  <c r="L20" i="9" s="1"/>
  <c r="I18" i="9"/>
  <c r="L18" i="9" s="1"/>
  <c r="K6" i="7"/>
  <c r="L36" i="9" l="1"/>
  <c r="S6" i="7"/>
  <c r="I6" i="7"/>
  <c r="H6" i="7"/>
  <c r="R6" i="7"/>
  <c r="G6" i="7"/>
  <c r="L40" i="9"/>
  <c r="L31" i="9"/>
  <c r="L27" i="9"/>
  <c r="L19" i="9"/>
  <c r="L22" i="9"/>
  <c r="L45" i="9"/>
  <c r="L53" i="9"/>
  <c r="I61" i="9"/>
  <c r="L62" i="9"/>
  <c r="L61" i="9" s="1"/>
  <c r="C11" i="9" s="1"/>
  <c r="L49" i="9"/>
  <c r="L57" i="9"/>
  <c r="I53" i="9"/>
  <c r="I45" i="9"/>
  <c r="I49" i="9"/>
  <c r="I36" i="9"/>
  <c r="I40" i="9"/>
  <c r="I19" i="9"/>
  <c r="I27" i="9"/>
  <c r="I31" i="9"/>
  <c r="I57" i="9"/>
  <c r="I22" i="9"/>
  <c r="O8" i="4"/>
  <c r="N17" i="4"/>
  <c r="M17" i="4" s="1"/>
  <c r="M16" i="4" s="1"/>
  <c r="N15" i="4"/>
  <c r="O15" i="4"/>
  <c r="M15" i="4" s="1"/>
  <c r="O14" i="4"/>
  <c r="N14" i="4"/>
  <c r="N13" i="4" s="1"/>
  <c r="M11" i="4"/>
  <c r="O16" i="4"/>
  <c r="M12" i="4"/>
  <c r="O10" i="4"/>
  <c r="L35" i="9" l="1"/>
  <c r="Q6" i="7"/>
  <c r="L26" i="9"/>
  <c r="L17" i="9" s="1"/>
  <c r="L16" i="9" s="1"/>
  <c r="I26" i="9"/>
  <c r="I35" i="9"/>
  <c r="N10" i="4"/>
  <c r="N16" i="4"/>
  <c r="M14" i="4"/>
  <c r="M13" i="4" s="1"/>
  <c r="O13" i="4"/>
  <c r="M9" i="4"/>
  <c r="M8" i="4" s="1"/>
  <c r="P8" i="4" s="1"/>
  <c r="N8" i="4"/>
  <c r="M10" i="4"/>
  <c r="O7" i="4"/>
  <c r="O6" i="4" l="1"/>
  <c r="D57" i="9"/>
  <c r="C10" i="9"/>
  <c r="D9" i="9" s="1"/>
  <c r="I17" i="9"/>
  <c r="F7" i="7" s="1"/>
  <c r="N7" i="4"/>
  <c r="N6" i="4" s="1"/>
  <c r="P13" i="4"/>
  <c r="M7" i="4"/>
  <c r="M6" i="4" s="1"/>
  <c r="P7" i="7" l="1"/>
  <c r="F6" i="7"/>
  <c r="E6" i="7" s="1"/>
  <c r="E7" i="7"/>
  <c r="J9" i="9"/>
  <c r="I16" i="9"/>
  <c r="K16" i="4"/>
  <c r="J16" i="4"/>
  <c r="K13" i="4"/>
  <c r="J13" i="4"/>
  <c r="K10" i="4"/>
  <c r="J10" i="4"/>
  <c r="K8" i="4"/>
  <c r="J8" i="4"/>
  <c r="F17" i="4"/>
  <c r="F16" i="4" s="1"/>
  <c r="H16" i="4"/>
  <c r="G16" i="4"/>
  <c r="F15" i="4"/>
  <c r="F14" i="4"/>
  <c r="H13" i="4"/>
  <c r="G13" i="4"/>
  <c r="F12" i="4"/>
  <c r="F11" i="4"/>
  <c r="H10" i="4"/>
  <c r="G10" i="4"/>
  <c r="F9" i="4"/>
  <c r="F8" i="4" s="1"/>
  <c r="H8" i="4"/>
  <c r="G8" i="4"/>
  <c r="G7" i="4" s="1"/>
  <c r="G6" i="4" s="1"/>
  <c r="T7" i="7" l="1"/>
  <c r="P6" i="7"/>
  <c r="O6" i="7" s="1"/>
  <c r="O7" i="7"/>
  <c r="H7" i="4"/>
  <c r="H6" i="4" s="1"/>
  <c r="F10" i="4"/>
  <c r="F7" i="4" s="1"/>
  <c r="J7" i="4"/>
  <c r="J6" i="4" s="1"/>
  <c r="F13" i="4"/>
  <c r="I13" i="4" s="1"/>
  <c r="I8" i="4"/>
  <c r="K7" i="4"/>
  <c r="K6" i="4" s="1"/>
  <c r="C9" i="9" l="1"/>
  <c r="F6" i="4"/>
  <c r="AC5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HRDK</author>
  </authors>
  <commentList>
    <comment ref="E9" authorId="0" shapeId="0" xr:uid="{00000000-0006-0000-0000-000001000000}">
      <text>
        <r>
          <rPr>
            <b/>
            <sz val="14"/>
            <color indexed="10"/>
            <rFont val="맑은 고딕"/>
            <family val="3"/>
            <charset val="129"/>
          </rPr>
          <t>평균인원 or 연인원중 선택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N4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다수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능력단위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사용시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훈련시간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비중이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높은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능력단위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O4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NCS </t>
        </r>
        <r>
          <rPr>
            <sz val="9"/>
            <color indexed="81"/>
            <rFont val="돋움"/>
            <family val="3"/>
            <charset val="129"/>
          </rPr>
          <t>레벨수준에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
능력단위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활용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
</t>
        </r>
        <r>
          <rPr>
            <sz val="9"/>
            <color indexed="81"/>
            <rFont val="돋움"/>
            <family val="3"/>
            <charset val="129"/>
          </rPr>
          <t>높은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레벨로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표기</t>
        </r>
      </text>
    </comment>
  </commentList>
</comments>
</file>

<file path=xl/sharedStrings.xml><?xml version="1.0" encoding="utf-8"?>
<sst xmlns="http://schemas.openxmlformats.org/spreadsheetml/2006/main" count="4989" uniqueCount="926">
  <si>
    <t>인건비</t>
    <phoneticPr fontId="7" type="noConversion"/>
  </si>
  <si>
    <t>훈련시설비</t>
    <phoneticPr fontId="7" type="noConversion"/>
  </si>
  <si>
    <t>훈련장비비</t>
    <phoneticPr fontId="7" type="noConversion"/>
  </si>
  <si>
    <t>프로그램개발비</t>
    <phoneticPr fontId="7" type="noConversion"/>
  </si>
  <si>
    <t>합계(A+B+C)</t>
    <phoneticPr fontId="7" type="noConversion"/>
  </si>
  <si>
    <t>정부지원금(원)</t>
    <phoneticPr fontId="7" type="noConversion"/>
  </si>
  <si>
    <t>대응투자금(원)</t>
    <phoneticPr fontId="7" type="noConversion"/>
  </si>
  <si>
    <t>합계(원)</t>
    <phoneticPr fontId="7" type="noConversion"/>
  </si>
  <si>
    <t>소계(B)</t>
    <phoneticPr fontId="7" type="noConversion"/>
  </si>
  <si>
    <t>운영비</t>
    <phoneticPr fontId="7" type="noConversion"/>
  </si>
  <si>
    <t>소계(C)</t>
    <phoneticPr fontId="7" type="noConversion"/>
  </si>
  <si>
    <t>대응 비율(%)</t>
    <phoneticPr fontId="7" type="noConversion"/>
  </si>
  <si>
    <t>기본</t>
    <phoneticPr fontId="7" type="noConversion"/>
  </si>
  <si>
    <t>소계</t>
    <phoneticPr fontId="7" type="noConversion"/>
  </si>
  <si>
    <t>훈련시설 
및 장비비</t>
    <phoneticPr fontId="7" type="noConversion"/>
  </si>
  <si>
    <t>소계(A)</t>
    <phoneticPr fontId="7" type="noConversion"/>
  </si>
  <si>
    <t>일반
운영비</t>
    <phoneticPr fontId="7" type="noConversion"/>
  </si>
  <si>
    <t>수료 실적</t>
    <phoneticPr fontId="7" type="noConversion"/>
  </si>
  <si>
    <r>
      <t xml:space="preserve">추가금
</t>
    </r>
    <r>
      <rPr>
        <sz val="12"/>
        <color rgb="FF000000"/>
        <rFont val="맑은 고딕"/>
        <family val="3"/>
        <charset val="129"/>
        <scheme val="minor"/>
      </rPr>
      <t>(과정당 2백, 최대 3천)</t>
    </r>
    <phoneticPr fontId="7" type="noConversion"/>
  </si>
  <si>
    <t>훈련비</t>
    <phoneticPr fontId="7" type="noConversion"/>
  </si>
  <si>
    <t>수당</t>
    <phoneticPr fontId="7" type="noConversion"/>
  </si>
  <si>
    <t>회차</t>
    <phoneticPr fontId="7" type="noConversion"/>
  </si>
  <si>
    <t>구분</t>
    <phoneticPr fontId="7" type="noConversion"/>
  </si>
  <si>
    <t>계</t>
    <phoneticPr fontId="7" type="noConversion"/>
  </si>
  <si>
    <t>강사료</t>
    <phoneticPr fontId="7" type="noConversion"/>
  </si>
  <si>
    <t>강사여비</t>
    <phoneticPr fontId="7" type="noConversion"/>
  </si>
  <si>
    <t>다과비</t>
    <phoneticPr fontId="7" type="noConversion"/>
  </si>
  <si>
    <t>제세공과금</t>
    <phoneticPr fontId="7" type="noConversion"/>
  </si>
  <si>
    <t>실습재료비</t>
    <phoneticPr fontId="7" type="noConversion"/>
  </si>
  <si>
    <t>교재구입비</t>
    <phoneticPr fontId="7" type="noConversion"/>
  </si>
  <si>
    <t>재해보험료</t>
    <phoneticPr fontId="7" type="noConversion"/>
  </si>
  <si>
    <t>항목</t>
    <phoneticPr fontId="7" type="noConversion"/>
  </si>
  <si>
    <t>조정사유</t>
    <phoneticPr fontId="7" type="noConversion"/>
  </si>
  <si>
    <t>기타</t>
    <phoneticPr fontId="7" type="noConversion"/>
  </si>
  <si>
    <t>피복비</t>
    <phoneticPr fontId="7" type="noConversion"/>
  </si>
  <si>
    <t>조정금액(B)</t>
    <phoneticPr fontId="7" type="noConversion"/>
  </si>
  <si>
    <t>계획인원</t>
    <phoneticPr fontId="7" type="noConversion"/>
  </si>
  <si>
    <t>600명</t>
    <phoneticPr fontId="7" type="noConversion"/>
  </si>
  <si>
    <t>14개</t>
    <phoneticPr fontId="7" type="noConversion"/>
  </si>
  <si>
    <t>지산맞 과정수</t>
    <phoneticPr fontId="7" type="noConversion"/>
  </si>
  <si>
    <t>프로그램
개발비</t>
    <phoneticPr fontId="7" type="noConversion"/>
  </si>
  <si>
    <r>
      <rPr>
        <b/>
        <sz val="16"/>
        <color theme="1"/>
        <rFont val="Segoe UI Symbol"/>
        <family val="3"/>
      </rPr>
      <t>○</t>
    </r>
    <r>
      <rPr>
        <b/>
        <sz val="16"/>
        <color theme="1"/>
        <rFont val="Century Gothic"/>
        <family val="3"/>
      </rPr>
      <t xml:space="preserve">  </t>
    </r>
    <r>
      <rPr>
        <b/>
        <sz val="16"/>
        <color theme="1"/>
        <rFont val="맑은 고딕"/>
        <family val="3"/>
        <charset val="129"/>
      </rPr>
      <t>인자위명</t>
    </r>
    <r>
      <rPr>
        <b/>
        <sz val="16"/>
        <color theme="1"/>
        <rFont val="Century Gothic"/>
        <family val="3"/>
      </rPr>
      <t xml:space="preserve"> :                          </t>
    </r>
    <r>
      <rPr>
        <b/>
        <sz val="16"/>
        <color theme="1"/>
        <rFont val="Segoe UI Symbol"/>
        <family val="3"/>
      </rPr>
      <t>○</t>
    </r>
    <r>
      <rPr>
        <b/>
        <sz val="16"/>
        <color theme="1"/>
        <rFont val="Century Gothic"/>
        <family val="3"/>
      </rPr>
      <t xml:space="preserve"> </t>
    </r>
    <r>
      <rPr>
        <b/>
        <sz val="16"/>
        <color theme="1"/>
        <rFont val="맑은 고딕"/>
        <family val="3"/>
        <charset val="129"/>
      </rPr>
      <t>공동훈련센터명</t>
    </r>
    <r>
      <rPr>
        <b/>
        <sz val="16"/>
        <color theme="1"/>
        <rFont val="Century Gothic"/>
        <family val="3"/>
      </rPr>
      <t xml:space="preserve"> : </t>
    </r>
    <phoneticPr fontId="7" type="noConversion"/>
  </si>
  <si>
    <t>구 분</t>
    <phoneticPr fontId="7" type="noConversion"/>
  </si>
  <si>
    <t>과정명</t>
    <phoneticPr fontId="7" type="noConversion"/>
  </si>
  <si>
    <t>훈련일수</t>
    <phoneticPr fontId="7" type="noConversion"/>
  </si>
  <si>
    <t>훈련시간</t>
    <phoneticPr fontId="7" type="noConversion"/>
  </si>
  <si>
    <t>훈련인원</t>
    <phoneticPr fontId="7" type="noConversion"/>
  </si>
  <si>
    <t>개설횟수</t>
    <phoneticPr fontId="7" type="noConversion"/>
  </si>
  <si>
    <t>연인원</t>
    <phoneticPr fontId="7" type="noConversion"/>
  </si>
  <si>
    <t>지원금</t>
    <phoneticPr fontId="7" type="noConversion"/>
  </si>
  <si>
    <t>훈련단가</t>
    <phoneticPr fontId="7" type="noConversion"/>
  </si>
  <si>
    <t>소항목</t>
    <phoneticPr fontId="7" type="noConversion"/>
  </si>
  <si>
    <t>세부항목</t>
    <phoneticPr fontId="7" type="noConversion"/>
  </si>
  <si>
    <t>단가</t>
    <phoneticPr fontId="7" type="noConversion"/>
  </si>
  <si>
    <t>개/명/시간</t>
    <phoneticPr fontId="7" type="noConversion"/>
  </si>
  <si>
    <t>보조인력활용비</t>
    <phoneticPr fontId="7" type="noConversion"/>
  </si>
  <si>
    <t>훈련시설 임차비</t>
    <phoneticPr fontId="7" type="noConversion"/>
  </si>
  <si>
    <t>임차비</t>
    <phoneticPr fontId="7" type="noConversion"/>
  </si>
  <si>
    <t>훈련장비 임차비</t>
    <phoneticPr fontId="7" type="noConversion"/>
  </si>
  <si>
    <t>내부강사료</t>
    <phoneticPr fontId="7" type="noConversion"/>
  </si>
  <si>
    <t>&lt;강사명&gt;</t>
    <phoneticPr fontId="7" type="noConversion"/>
  </si>
  <si>
    <t>외부강사료</t>
    <phoneticPr fontId="7" type="noConversion"/>
  </si>
  <si>
    <t>여비</t>
    <phoneticPr fontId="7" type="noConversion"/>
  </si>
  <si>
    <t>전담자 등 여비</t>
    <phoneticPr fontId="7" type="noConversion"/>
  </si>
  <si>
    <t>인쇄비</t>
    <phoneticPr fontId="7" type="noConversion"/>
  </si>
  <si>
    <t>구입비</t>
    <phoneticPr fontId="7" type="noConversion"/>
  </si>
  <si>
    <t>기타훈련비용</t>
    <phoneticPr fontId="7" type="noConversion"/>
  </si>
  <si>
    <t>훈련과정 일반운영비</t>
    <phoneticPr fontId="7" type="noConversion"/>
  </si>
  <si>
    <t>식비</t>
    <phoneticPr fontId="7" type="noConversion"/>
  </si>
  <si>
    <t>연번</t>
    <phoneticPr fontId="7" type="noConversion"/>
  </si>
  <si>
    <t>훈련과정명</t>
    <phoneticPr fontId="7" type="noConversion"/>
  </si>
  <si>
    <t>훈련
인원
(연인원)</t>
    <phoneticPr fontId="7" type="noConversion"/>
  </si>
  <si>
    <t>훈련
시간</t>
    <phoneticPr fontId="7" type="noConversion"/>
  </si>
  <si>
    <t>합계</t>
    <phoneticPr fontId="7" type="noConversion"/>
  </si>
  <si>
    <t>조정 금액(B)</t>
    <phoneticPr fontId="7" type="noConversion"/>
  </si>
  <si>
    <t>신청 금액(A)</t>
    <phoneticPr fontId="7" type="noConversion"/>
  </si>
  <si>
    <t xml:space="preserve">□  훈련비용 신청내역(총괄)                        </t>
    <phoneticPr fontId="7" type="noConversion"/>
  </si>
  <si>
    <t>승인 금액(A+B)</t>
    <phoneticPr fontId="7" type="noConversion"/>
  </si>
  <si>
    <r>
      <t xml:space="preserve">○  </t>
    </r>
    <r>
      <rPr>
        <b/>
        <sz val="16"/>
        <color theme="1"/>
        <rFont val="맑은 고딕"/>
        <family val="3"/>
        <charset val="129"/>
      </rPr>
      <t>인자위명</t>
    </r>
    <r>
      <rPr>
        <b/>
        <sz val="16"/>
        <color theme="1"/>
        <rFont val="Century Gothic"/>
        <family val="3"/>
      </rPr>
      <t xml:space="preserve"> :                            ○ </t>
    </r>
    <r>
      <rPr>
        <b/>
        <sz val="16"/>
        <color theme="1"/>
        <rFont val="맑은 고딕"/>
        <family val="3"/>
        <charset val="129"/>
      </rPr>
      <t>공동훈련센터명</t>
    </r>
    <r>
      <rPr>
        <b/>
        <sz val="16"/>
        <color theme="1"/>
        <rFont val="Century Gothic"/>
        <family val="3"/>
      </rPr>
      <t xml:space="preserve"> : </t>
    </r>
    <phoneticPr fontId="7" type="noConversion"/>
  </si>
  <si>
    <r>
      <t xml:space="preserve">★ 문구 및 양식 절대 변경 금지(산식 있음)
★ 노란셀의 "숫자"만 작성 - 현재 숫자는 예시이므로 반드시 삭제하고 재작성 요망
</t>
    </r>
    <r>
      <rPr>
        <b/>
        <sz val="16"/>
        <rFont val="맑은 고딕"/>
        <family val="3"/>
        <charset val="129"/>
      </rPr>
      <t xml:space="preserve">★ "조정금액(B)" 및 "승인 금액(A+B)"란은 심사시 활용 </t>
    </r>
    <phoneticPr fontId="7" type="noConversion"/>
  </si>
  <si>
    <t>훈련비용</t>
    <phoneticPr fontId="7" type="noConversion"/>
  </si>
  <si>
    <t>(훈련과정 일반운영비를 제외한 훈련비의 
7% 이내)</t>
    <phoneticPr fontId="7" type="noConversion"/>
  </si>
  <si>
    <t>숙박비</t>
    <phoneticPr fontId="7" type="noConversion"/>
  </si>
  <si>
    <t>임금</t>
    <phoneticPr fontId="7" type="noConversion"/>
  </si>
  <si>
    <t>훈련수준</t>
    <phoneticPr fontId="7" type="noConversion"/>
  </si>
  <si>
    <t>A등급</t>
    <phoneticPr fontId="7" type="noConversion"/>
  </si>
  <si>
    <t>B등급</t>
    <phoneticPr fontId="7" type="noConversion"/>
  </si>
  <si>
    <t>C등급</t>
    <phoneticPr fontId="7" type="noConversion"/>
  </si>
  <si>
    <t>지역특화</t>
    <phoneticPr fontId="7" type="noConversion"/>
  </si>
  <si>
    <t>NCS코드</t>
    <phoneticPr fontId="7" type="noConversion"/>
  </si>
  <si>
    <t>대분류</t>
    <phoneticPr fontId="7" type="noConversion"/>
  </si>
  <si>
    <t>중분류</t>
    <phoneticPr fontId="7" type="noConversion"/>
  </si>
  <si>
    <t>소분류</t>
    <phoneticPr fontId="7" type="noConversion"/>
  </si>
  <si>
    <t>NCS코드(대)</t>
    <phoneticPr fontId="7" type="noConversion"/>
  </si>
  <si>
    <t>NCS코드(대중)</t>
    <phoneticPr fontId="7" type="noConversion"/>
  </si>
  <si>
    <t>NCS코드(대중소)</t>
    <phoneticPr fontId="7" type="noConversion"/>
  </si>
  <si>
    <t>대분류명</t>
    <phoneticPr fontId="7" type="noConversion"/>
  </si>
  <si>
    <t>중분류명</t>
    <phoneticPr fontId="7" type="noConversion"/>
  </si>
  <si>
    <t>소분류명</t>
    <phoneticPr fontId="7" type="noConversion"/>
  </si>
  <si>
    <t>010101</t>
  </si>
  <si>
    <t>01. 사업관리</t>
  </si>
  <si>
    <t>01. 프로젝트관리</t>
  </si>
  <si>
    <t>01</t>
  </si>
  <si>
    <t>010102</t>
  </si>
  <si>
    <t>02. 해외관리</t>
  </si>
  <si>
    <t>020101</t>
  </si>
  <si>
    <t>02. 경영･회계･사무</t>
  </si>
  <si>
    <t>01. 기획사무</t>
  </si>
  <si>
    <t>01. 경영기획</t>
  </si>
  <si>
    <t>02</t>
  </si>
  <si>
    <t>020102</t>
  </si>
  <si>
    <t>02. 홍보･광고</t>
  </si>
  <si>
    <t>020103</t>
  </si>
  <si>
    <t>03. 마케팅</t>
  </si>
  <si>
    <t>020201</t>
  </si>
  <si>
    <t>02. 총무･인사</t>
  </si>
  <si>
    <t>01. 총무</t>
  </si>
  <si>
    <t>020202</t>
  </si>
  <si>
    <t>02. 인사･조직</t>
  </si>
  <si>
    <t>020203</t>
  </si>
  <si>
    <t>03. 일반사무</t>
  </si>
  <si>
    <t>020301</t>
  </si>
  <si>
    <t>03. 재무･회계</t>
  </si>
  <si>
    <t>01. 재무</t>
  </si>
  <si>
    <t>020302</t>
  </si>
  <si>
    <t>02. 회계</t>
  </si>
  <si>
    <t>020401</t>
  </si>
  <si>
    <t>04. 생산･품질관리</t>
  </si>
  <si>
    <t>01. 생산관리</t>
  </si>
  <si>
    <t>020402</t>
  </si>
  <si>
    <t>02. 품질관리</t>
  </si>
  <si>
    <t>020403</t>
  </si>
  <si>
    <t>03. 물류무역관리</t>
  </si>
  <si>
    <t>030101</t>
  </si>
  <si>
    <t>03. 금융･보험</t>
  </si>
  <si>
    <t>01. 금융</t>
  </si>
  <si>
    <t>01. 금융영업</t>
  </si>
  <si>
    <t>03</t>
  </si>
  <si>
    <t>030102</t>
  </si>
  <si>
    <t>02. 금융상품개발</t>
  </si>
  <si>
    <t>030103</t>
  </si>
  <si>
    <t>03. 신용분석</t>
  </si>
  <si>
    <t>030104</t>
  </si>
  <si>
    <t>04. 자산운용</t>
  </si>
  <si>
    <t>030105</t>
  </si>
  <si>
    <t>05. 금융영업지원</t>
  </si>
  <si>
    <t>030106</t>
  </si>
  <si>
    <t>06. 증권･외환</t>
  </si>
  <si>
    <t>030201</t>
  </si>
  <si>
    <t>02. 보험</t>
  </si>
  <si>
    <t>01. 보험상품개발</t>
  </si>
  <si>
    <t>030202</t>
  </si>
  <si>
    <t>02. 보험영업･계약</t>
  </si>
  <si>
    <t>030203</t>
  </si>
  <si>
    <t>03. 손해사정</t>
  </si>
  <si>
    <t>040101</t>
  </si>
  <si>
    <t>01. 학교교육</t>
  </si>
  <si>
    <t>04</t>
  </si>
  <si>
    <t>040201</t>
  </si>
  <si>
    <t>02. 평생교육</t>
  </si>
  <si>
    <t>01. 평생교육</t>
  </si>
  <si>
    <t>040202</t>
  </si>
  <si>
    <t>02. 평생교육운영</t>
  </si>
  <si>
    <t>040301</t>
  </si>
  <si>
    <t>03. 직업교육</t>
  </si>
  <si>
    <t>01. 직업교육</t>
  </si>
  <si>
    <t>040302</t>
  </si>
  <si>
    <t>02. 이러닝</t>
  </si>
  <si>
    <t>050101</t>
  </si>
  <si>
    <t>05. 법률･경찰･소방･교도･국방</t>
  </si>
  <si>
    <t>01. 법률</t>
  </si>
  <si>
    <t>01. 법무</t>
  </si>
  <si>
    <t>05</t>
  </si>
  <si>
    <t>050102</t>
  </si>
  <si>
    <t>02. 지식재산관리</t>
  </si>
  <si>
    <t>050201</t>
  </si>
  <si>
    <t>02. 소방방재</t>
  </si>
  <si>
    <t>01. 소방</t>
  </si>
  <si>
    <t>050202</t>
  </si>
  <si>
    <t>02. 방재</t>
  </si>
  <si>
    <t>050203</t>
  </si>
  <si>
    <t>03. 스마트재난관리</t>
  </si>
  <si>
    <t>스마트재난관리</t>
    <phoneticPr fontId="7" type="noConversion"/>
  </si>
  <si>
    <t>060101</t>
  </si>
  <si>
    <t>06. 보건･의료</t>
  </si>
  <si>
    <t>01. 보건</t>
  </si>
  <si>
    <t>01. 의료기술지원</t>
  </si>
  <si>
    <t>06</t>
  </si>
  <si>
    <t>060102</t>
  </si>
  <si>
    <t>02. 보건지원</t>
  </si>
  <si>
    <t>060103</t>
  </si>
  <si>
    <t>03. 약무</t>
  </si>
  <si>
    <t>060201</t>
  </si>
  <si>
    <t>02. 의료</t>
  </si>
  <si>
    <t>01. 임상의학</t>
  </si>
  <si>
    <t>060202</t>
  </si>
  <si>
    <t>02. 간호</t>
  </si>
  <si>
    <t>060203</t>
  </si>
  <si>
    <t>03. 기초의학</t>
  </si>
  <si>
    <t>060204</t>
  </si>
  <si>
    <t>04. 임상지원</t>
  </si>
  <si>
    <t>070101</t>
  </si>
  <si>
    <t>07. 사회복지･종교</t>
  </si>
  <si>
    <t>01. 사회복지</t>
  </si>
  <si>
    <t>01. 사회복지정책</t>
  </si>
  <si>
    <t>07</t>
  </si>
  <si>
    <t>070102</t>
  </si>
  <si>
    <t>02. 사회복지서비스</t>
  </si>
  <si>
    <t>070201</t>
  </si>
  <si>
    <t>02. 상담</t>
  </si>
  <si>
    <t>01. 직업상담서비스</t>
  </si>
  <si>
    <t>070202</t>
  </si>
  <si>
    <t>02. 청소년지도</t>
  </si>
  <si>
    <t>070203</t>
  </si>
  <si>
    <t>03. 심리상담</t>
  </si>
  <si>
    <t>070301</t>
  </si>
  <si>
    <t>03. 보육</t>
  </si>
  <si>
    <t>01. 보육</t>
  </si>
  <si>
    <t>080101</t>
  </si>
  <si>
    <t>01. 문화･예술</t>
  </si>
  <si>
    <t>01. 문화예술경영</t>
  </si>
  <si>
    <t>08</t>
  </si>
  <si>
    <t>080102</t>
  </si>
  <si>
    <t>02. 실용예술</t>
  </si>
  <si>
    <t>080103</t>
  </si>
  <si>
    <t>03. 공연예술</t>
  </si>
  <si>
    <t>080104</t>
  </si>
  <si>
    <t>04. 문화재관리</t>
  </si>
  <si>
    <t>080201</t>
  </si>
  <si>
    <t>02. 디자인</t>
  </si>
  <si>
    <t>01. 디자인</t>
  </si>
  <si>
    <t>080301</t>
  </si>
  <si>
    <t>03. 문화콘텐츠</t>
  </si>
  <si>
    <t>01. 문화콘텐츠기획</t>
  </si>
  <si>
    <t>080302</t>
  </si>
  <si>
    <t>02. 문화콘텐츠제작</t>
  </si>
  <si>
    <t>080303</t>
  </si>
  <si>
    <t>03. 문화콘텐츠유통･서비스</t>
  </si>
  <si>
    <t>080304</t>
  </si>
  <si>
    <t>04. 영상제작</t>
  </si>
  <si>
    <t>090101</t>
  </si>
  <si>
    <t>09. 운전･운송</t>
  </si>
  <si>
    <t>01. 자동차운전･운송</t>
  </si>
  <si>
    <t>09</t>
  </si>
  <si>
    <t>090201</t>
  </si>
  <si>
    <t>02. 철도운전･운송</t>
  </si>
  <si>
    <t>01. 철도운전운영</t>
  </si>
  <si>
    <t>090202</t>
  </si>
  <si>
    <t>02. 철도시설유지보수</t>
  </si>
  <si>
    <t>090301</t>
  </si>
  <si>
    <t>03. 선박운전･운송</t>
  </si>
  <si>
    <t>01. 선박운항</t>
  </si>
  <si>
    <t>090302</t>
  </si>
  <si>
    <t>02. 검수･검량</t>
  </si>
  <si>
    <t>090401</t>
  </si>
  <si>
    <t>04. 항공운전･운송</t>
  </si>
  <si>
    <t>01. 항공기조종운송</t>
  </si>
  <si>
    <t>090402</t>
  </si>
  <si>
    <t>02. 항공운항</t>
  </si>
  <si>
    <t>090403</t>
  </si>
  <si>
    <t>03. 항행안전시설</t>
  </si>
  <si>
    <t>100101</t>
  </si>
  <si>
    <t>10. 영업판매</t>
  </si>
  <si>
    <t>01. 영업</t>
  </si>
  <si>
    <t>01. 일반･해외영업</t>
  </si>
  <si>
    <t>10</t>
  </si>
  <si>
    <t>100201</t>
  </si>
  <si>
    <t>02. 부동산</t>
  </si>
  <si>
    <t>01. 부동산컨설팅</t>
  </si>
  <si>
    <t>100202</t>
  </si>
  <si>
    <t>02. 부동산관리</t>
  </si>
  <si>
    <t>100203</t>
  </si>
  <si>
    <t>03. 부동산중개</t>
  </si>
  <si>
    <t>100204</t>
  </si>
  <si>
    <t>04. 감정평가</t>
  </si>
  <si>
    <t>100301</t>
  </si>
  <si>
    <t>03. 판매</t>
  </si>
  <si>
    <t>01. e-비지니스</t>
  </si>
  <si>
    <t>100302</t>
  </si>
  <si>
    <t>02. 일반판매</t>
  </si>
  <si>
    <t>100303</t>
  </si>
  <si>
    <t>03. 상품중개⋅경매</t>
  </si>
  <si>
    <t>110101</t>
  </si>
  <si>
    <t>11. 경비･청소</t>
  </si>
  <si>
    <t>01. 경비</t>
  </si>
  <si>
    <t>01. 경비･경호</t>
  </si>
  <si>
    <t>11</t>
  </si>
  <si>
    <t>110201</t>
  </si>
  <si>
    <t>02. 청소</t>
  </si>
  <si>
    <t>01. 청소</t>
  </si>
  <si>
    <t>120101</t>
  </si>
  <si>
    <t>12. 이용･숙박･여행･오락･스포츠</t>
  </si>
  <si>
    <t>01. 이･미용</t>
  </si>
  <si>
    <t>01. 이･미용서비스</t>
  </si>
  <si>
    <t>12</t>
  </si>
  <si>
    <t>120201</t>
  </si>
  <si>
    <t>02. 결혼･장례</t>
  </si>
  <si>
    <t>01. 결혼서비스</t>
  </si>
  <si>
    <t>120202</t>
  </si>
  <si>
    <t>02. 장례서비스</t>
  </si>
  <si>
    <t>120301</t>
  </si>
  <si>
    <t>03. 관광･레저</t>
  </si>
  <si>
    <t>01. 여행서비스</t>
  </si>
  <si>
    <t>120302</t>
  </si>
  <si>
    <t>02. 숙박서비스</t>
  </si>
  <si>
    <t>120303</t>
  </si>
  <si>
    <t>03. 컨벤션</t>
  </si>
  <si>
    <t>120304</t>
  </si>
  <si>
    <t>04. 관광레저서비스</t>
  </si>
  <si>
    <t>120401</t>
  </si>
  <si>
    <t>04. 스포츠</t>
  </si>
  <si>
    <t>01. 스포츠용품</t>
  </si>
  <si>
    <t>120402</t>
  </si>
  <si>
    <t>02. 스포츠시설</t>
  </si>
  <si>
    <t>120403</t>
  </si>
  <si>
    <t>03. 스포츠경기･지도</t>
  </si>
  <si>
    <t>120404</t>
  </si>
  <si>
    <t>04. 스포츠마케팅</t>
  </si>
  <si>
    <t>120405</t>
  </si>
  <si>
    <t>05. 레크리에이션</t>
  </si>
  <si>
    <t>130101</t>
  </si>
  <si>
    <t>13. 음식서비스</t>
  </si>
  <si>
    <t>01. 식음료조리･서비스</t>
  </si>
  <si>
    <t>01. 음식조리</t>
  </si>
  <si>
    <t>13</t>
  </si>
  <si>
    <t>130102</t>
  </si>
  <si>
    <t>02. 식음료서비스</t>
  </si>
  <si>
    <t>130103</t>
  </si>
  <si>
    <t>03. 외식경영</t>
  </si>
  <si>
    <t>140101</t>
  </si>
  <si>
    <t>14. 건설</t>
  </si>
  <si>
    <t>01. 건설공사관리</t>
  </si>
  <si>
    <t>01. 건설시공전관리</t>
  </si>
  <si>
    <t>14</t>
  </si>
  <si>
    <t>140102</t>
  </si>
  <si>
    <t>02. 건설시공관리</t>
  </si>
  <si>
    <t>140103</t>
  </si>
  <si>
    <t>03. 건설시공후관리</t>
  </si>
  <si>
    <t>140201</t>
  </si>
  <si>
    <t>02. 토목</t>
  </si>
  <si>
    <t>01. 토목설계･감리</t>
  </si>
  <si>
    <t>140202</t>
  </si>
  <si>
    <t>02. 토목시공</t>
  </si>
  <si>
    <t>140203</t>
  </si>
  <si>
    <t>03. 측량･지리정보개발</t>
  </si>
  <si>
    <t>140301</t>
  </si>
  <si>
    <t>03. 건축</t>
  </si>
  <si>
    <t>01. 건축설계･감리</t>
  </si>
  <si>
    <t>140302</t>
  </si>
  <si>
    <t>02. 건축시공</t>
  </si>
  <si>
    <t>140303</t>
  </si>
  <si>
    <t>03. 건축설비설계･시공</t>
  </si>
  <si>
    <t>140401</t>
  </si>
  <si>
    <t>04. 플랜트</t>
  </si>
  <si>
    <t>01. 플랜트설계･감리</t>
  </si>
  <si>
    <t>140402</t>
  </si>
  <si>
    <t>02. 플랜트시공</t>
  </si>
  <si>
    <t>140403</t>
  </si>
  <si>
    <t>03. 플랜트사업관리</t>
  </si>
  <si>
    <t>140501</t>
  </si>
  <si>
    <t>05. 조경</t>
  </si>
  <si>
    <t>01. 조경</t>
  </si>
  <si>
    <t>140601</t>
  </si>
  <si>
    <t>06. 도시･교통</t>
  </si>
  <si>
    <t>01. 국토･도시계획</t>
  </si>
  <si>
    <t>140602</t>
  </si>
  <si>
    <t>02. 교통계획･설계</t>
  </si>
  <si>
    <t>140603</t>
  </si>
  <si>
    <t>03. 주거서비스</t>
  </si>
  <si>
    <t>140604</t>
  </si>
  <si>
    <t>04. 지능형교통</t>
  </si>
  <si>
    <t>140701</t>
  </si>
  <si>
    <t>07. 건설기계운전･정비</t>
  </si>
  <si>
    <t>01. 토공기계운전</t>
  </si>
  <si>
    <t>140702</t>
  </si>
  <si>
    <t>02. 기초공건설기계운전</t>
  </si>
  <si>
    <t>140703</t>
  </si>
  <si>
    <t>03. 콘크리트공기계운전</t>
  </si>
  <si>
    <t>140704</t>
  </si>
  <si>
    <t>04. 적재기계운전</t>
  </si>
  <si>
    <t>140705</t>
  </si>
  <si>
    <t>05. 양중기계운전</t>
  </si>
  <si>
    <t>140706</t>
  </si>
  <si>
    <t>06. 건설기계정비</t>
  </si>
  <si>
    <t>140801</t>
  </si>
  <si>
    <t>08. 해양자원</t>
  </si>
  <si>
    <t>01. 해양환경조사</t>
  </si>
  <si>
    <t>140802</t>
  </si>
  <si>
    <t>02. 해양환경관리</t>
  </si>
  <si>
    <t>140803</t>
  </si>
  <si>
    <t>03. 해양플랜트 설계‧설치‧운용</t>
  </si>
  <si>
    <t>140804</t>
  </si>
  <si>
    <t>04. 해양자원개발･관리</t>
  </si>
  <si>
    <t>140805</t>
  </si>
  <si>
    <t>05. 잠수</t>
  </si>
  <si>
    <t>건설</t>
    <phoneticPr fontId="7" type="noConversion"/>
  </si>
  <si>
    <t>해양자원</t>
    <phoneticPr fontId="7" type="noConversion"/>
  </si>
  <si>
    <t>150101</t>
  </si>
  <si>
    <t>15. 기계</t>
  </si>
  <si>
    <t>01. 기계설계</t>
  </si>
  <si>
    <t>01. 설계기획</t>
  </si>
  <si>
    <t>15</t>
  </si>
  <si>
    <t>150102</t>
  </si>
  <si>
    <t>02. 기계설계</t>
  </si>
  <si>
    <t>150201</t>
  </si>
  <si>
    <t>02. 기계가공</t>
  </si>
  <si>
    <t>01. 절삭가공</t>
  </si>
  <si>
    <t>150202</t>
  </si>
  <si>
    <t>02. 특수가공</t>
  </si>
  <si>
    <t>150301</t>
  </si>
  <si>
    <t>03. 기계조립･관리</t>
  </si>
  <si>
    <t>01. 기계조립</t>
  </si>
  <si>
    <t>150302</t>
  </si>
  <si>
    <t>02. 기계생산관리</t>
  </si>
  <si>
    <t>150401</t>
  </si>
  <si>
    <t>04. 기계품질관리</t>
  </si>
  <si>
    <t>01. 기계품질관리</t>
  </si>
  <si>
    <t>150501</t>
  </si>
  <si>
    <t>05. 기계장치설치</t>
  </si>
  <si>
    <t>01. 기계장비설치･정비</t>
  </si>
  <si>
    <t>150502</t>
  </si>
  <si>
    <t>02. 냉동공조설비</t>
  </si>
  <si>
    <t>150503</t>
  </si>
  <si>
    <t>03. 이륜차정비</t>
  </si>
  <si>
    <t>150601</t>
  </si>
  <si>
    <t>06. 자동차</t>
  </si>
  <si>
    <t>01. 자동차설계</t>
  </si>
  <si>
    <t>150602</t>
  </si>
  <si>
    <t>02. 자동차제작</t>
  </si>
  <si>
    <t>150603</t>
  </si>
  <si>
    <t>03. 자동차정비</t>
  </si>
  <si>
    <t>150604</t>
  </si>
  <si>
    <t>04. 자동차정비관리</t>
  </si>
  <si>
    <t>150605</t>
  </si>
  <si>
    <t>05. 자동차관리</t>
  </si>
  <si>
    <t>150701</t>
  </si>
  <si>
    <t>07. 철도차량제작</t>
  </si>
  <si>
    <t>01. 철도차량설계･제작</t>
  </si>
  <si>
    <t>150702</t>
  </si>
  <si>
    <t>02. 철도차량유지보수</t>
  </si>
  <si>
    <t>150801</t>
  </si>
  <si>
    <t>08. 조선</t>
  </si>
  <si>
    <t>01. 선박설계</t>
  </si>
  <si>
    <t>150802</t>
  </si>
  <si>
    <t>02. 선체건조</t>
  </si>
  <si>
    <t>150803</t>
  </si>
  <si>
    <t>03. 선박의장생산</t>
  </si>
  <si>
    <t>150804</t>
  </si>
  <si>
    <t>04. 선박품질관리</t>
  </si>
  <si>
    <t>150805</t>
  </si>
  <si>
    <t>05. 선박생산관리</t>
  </si>
  <si>
    <t>150806</t>
  </si>
  <si>
    <t>06. 시운전</t>
  </si>
  <si>
    <t>150807</t>
  </si>
  <si>
    <t>07. 선박정비</t>
  </si>
  <si>
    <t>150808</t>
  </si>
  <si>
    <t>08. 레저선박</t>
  </si>
  <si>
    <t>150901</t>
  </si>
  <si>
    <t>09. 항공기제작</t>
  </si>
  <si>
    <t>01. 항공기설계</t>
  </si>
  <si>
    <t>150902</t>
  </si>
  <si>
    <t>02. 항공기제작</t>
  </si>
  <si>
    <t>150903</t>
  </si>
  <si>
    <t>03. 항공기정비</t>
  </si>
  <si>
    <t>150904</t>
  </si>
  <si>
    <t>04. 항공장비관리</t>
  </si>
  <si>
    <t>151000</t>
  </si>
  <si>
    <t>10. 금형</t>
  </si>
  <si>
    <t>00. 금형(공통)</t>
  </si>
  <si>
    <t>151001</t>
  </si>
  <si>
    <t>01. 사출금형</t>
  </si>
  <si>
    <t>151002</t>
  </si>
  <si>
    <t>02. 프레스금형</t>
  </si>
  <si>
    <t>151003</t>
  </si>
  <si>
    <t>03. 다이캐스팅금형</t>
  </si>
  <si>
    <t>151101</t>
  </si>
  <si>
    <t>11. 스마트공장(smart factory)</t>
    <phoneticPr fontId="7" type="noConversion"/>
  </si>
  <si>
    <t>01. 스마트공장(smart factory)설계</t>
  </si>
  <si>
    <t>151102</t>
  </si>
  <si>
    <t>02. 스마트공장(smart factory)설치</t>
  </si>
  <si>
    <t>151103</t>
  </si>
  <si>
    <t>03. 스마트공장(smart factory) 운영관리</t>
  </si>
  <si>
    <t>160101</t>
  </si>
  <si>
    <t>16. 재료</t>
  </si>
  <si>
    <t>01. 금속재료</t>
  </si>
  <si>
    <t>01. 금속엔지니어링</t>
  </si>
  <si>
    <t>16</t>
  </si>
  <si>
    <t>160102</t>
  </si>
  <si>
    <t>02. 금속재료제조</t>
  </si>
  <si>
    <t>160103</t>
  </si>
  <si>
    <t>03. 금속가공</t>
  </si>
  <si>
    <t>160104</t>
  </si>
  <si>
    <t>04. 표면처리</t>
  </si>
  <si>
    <t>160105</t>
  </si>
  <si>
    <t>05. 용접</t>
  </si>
  <si>
    <t>160106</t>
  </si>
  <si>
    <t>06. 비철금속재료제조</t>
  </si>
  <si>
    <t>160200</t>
  </si>
  <si>
    <t>02. 세라믹재료</t>
  </si>
  <si>
    <t>00. 세라믹재료공통</t>
  </si>
  <si>
    <t>160203</t>
  </si>
  <si>
    <t>03. 소성‧소결세라믹제조</t>
  </si>
  <si>
    <t>160204</t>
  </si>
  <si>
    <t>04. 용융세라믹제조</t>
  </si>
  <si>
    <t>160205</t>
  </si>
  <si>
    <t>05. 탄소재료제조</t>
  </si>
  <si>
    <t>170101</t>
  </si>
  <si>
    <t xml:space="preserve">01. 화학‧ 바이오 공통 </t>
  </si>
  <si>
    <t>01. 화학물질‧품질관리</t>
  </si>
  <si>
    <t>17</t>
  </si>
  <si>
    <t>170102</t>
  </si>
  <si>
    <t>02. 화학공정관리</t>
  </si>
  <si>
    <t>170103</t>
  </si>
  <si>
    <t>03. 화학제품연구개발</t>
  </si>
  <si>
    <t>170200</t>
  </si>
  <si>
    <t>02. 석유‧기초 화학물</t>
  </si>
  <si>
    <t>00. 석유화학공통</t>
  </si>
  <si>
    <t>170201</t>
  </si>
  <si>
    <t>01. 석유천연가스</t>
  </si>
  <si>
    <t>170202</t>
  </si>
  <si>
    <t>02. 기초유기화학물</t>
  </si>
  <si>
    <t>170203</t>
  </si>
  <si>
    <t>03. 기초무기화학물</t>
  </si>
  <si>
    <t>고무제품제조</t>
    <phoneticPr fontId="7" type="noConversion"/>
  </si>
  <si>
    <t>170300</t>
  </si>
  <si>
    <t>03. 정밀화학</t>
  </si>
  <si>
    <t>00. 정밀화학공통</t>
  </si>
  <si>
    <t>170301</t>
  </si>
  <si>
    <t>01. 비료농약</t>
  </si>
  <si>
    <t>170302</t>
  </si>
  <si>
    <t>02. 기능성정밀화학</t>
  </si>
  <si>
    <t>170306</t>
  </si>
  <si>
    <t>06. 의약품</t>
  </si>
  <si>
    <t>170307</t>
  </si>
  <si>
    <t>07. 화장품</t>
  </si>
  <si>
    <t>170401</t>
  </si>
  <si>
    <t>04. 플라스틱, 고무</t>
  </si>
  <si>
    <t>01. 플라스틱</t>
  </si>
  <si>
    <t>170402</t>
  </si>
  <si>
    <t>02. 고무</t>
  </si>
  <si>
    <t>170501</t>
  </si>
  <si>
    <t>05. 바이오</t>
  </si>
  <si>
    <t>01. 바이오의약</t>
  </si>
  <si>
    <t>170502</t>
  </si>
  <si>
    <t>02. 바이오화학</t>
  </si>
  <si>
    <t>170503</t>
  </si>
  <si>
    <t>03. 바이오기술</t>
  </si>
  <si>
    <t>180101</t>
  </si>
  <si>
    <t>18. 섬유･의복</t>
  </si>
  <si>
    <t>01. 섬유제조</t>
  </si>
  <si>
    <t>01. 섬유생산</t>
  </si>
  <si>
    <t>18</t>
  </si>
  <si>
    <t>180102</t>
  </si>
  <si>
    <t>02. 섬유가공</t>
  </si>
  <si>
    <t>180103</t>
  </si>
  <si>
    <t>03. 섬유생산관리</t>
  </si>
  <si>
    <t>180201</t>
  </si>
  <si>
    <t>02. 패션</t>
  </si>
  <si>
    <t>01. 패션제품기획</t>
  </si>
  <si>
    <t>180202</t>
  </si>
  <si>
    <t>02. 패션제품생산</t>
  </si>
  <si>
    <t>180203</t>
  </si>
  <si>
    <t>03. 패션제품유통</t>
  </si>
  <si>
    <t>180204</t>
  </si>
  <si>
    <t>04. 신발개발･생산</t>
  </si>
  <si>
    <t>180301</t>
  </si>
  <si>
    <t>03. 의복관리</t>
  </si>
  <si>
    <t>01. 세탁·수선</t>
  </si>
  <si>
    <t>190101</t>
  </si>
  <si>
    <t>19. 전기･전자</t>
  </si>
  <si>
    <t>01. 전기</t>
  </si>
  <si>
    <t>01. 발전설비설계</t>
  </si>
  <si>
    <t>19</t>
  </si>
  <si>
    <t>190102</t>
  </si>
  <si>
    <t>02. 발전설비운영</t>
  </si>
  <si>
    <t>190103</t>
  </si>
  <si>
    <t>03. 송배전설비</t>
  </si>
  <si>
    <t>190104</t>
  </si>
  <si>
    <t>04. 지능형전력망설비</t>
  </si>
  <si>
    <t>190105</t>
  </si>
  <si>
    <t>05. 전기기기제작</t>
  </si>
  <si>
    <t>190106</t>
  </si>
  <si>
    <t>06. 전기설비설계･감리</t>
  </si>
  <si>
    <t>190107</t>
  </si>
  <si>
    <t>07. 전기공사</t>
  </si>
  <si>
    <t>190108</t>
  </si>
  <si>
    <t>08. 전기자동제어</t>
  </si>
  <si>
    <t>190109</t>
  </si>
  <si>
    <t>09. 전기철도</t>
  </si>
  <si>
    <t>190110</t>
  </si>
  <si>
    <t>10. 철도신호제어</t>
  </si>
  <si>
    <t>190111</t>
  </si>
  <si>
    <t>11. 초임계CO₂발전</t>
  </si>
  <si>
    <t>190112</t>
  </si>
  <si>
    <t>12. 전기저장장치</t>
  </si>
  <si>
    <t>190113</t>
  </si>
  <si>
    <t>13. 미래형전기시스템</t>
  </si>
  <si>
    <t>190114</t>
  </si>
  <si>
    <t>14. 전지</t>
  </si>
  <si>
    <t>190201</t>
  </si>
  <si>
    <t>02. 전자기기일반</t>
  </si>
  <si>
    <t>01. 전자제품개발기획･생산</t>
  </si>
  <si>
    <t>190202</t>
  </si>
  <si>
    <t>02. 전자부품기획･생산</t>
  </si>
  <si>
    <t>190203</t>
  </si>
  <si>
    <t>03. 전자제품고객지원</t>
  </si>
  <si>
    <t>190301</t>
  </si>
  <si>
    <t>03. 전자기기개발</t>
  </si>
  <si>
    <t>01. 가전기기개발</t>
  </si>
  <si>
    <t>190302</t>
  </si>
  <si>
    <t>02. 산업용전자기기개발</t>
  </si>
  <si>
    <t>190303</t>
  </si>
  <si>
    <t>03. 정보통신기기개발</t>
  </si>
  <si>
    <t>190304</t>
  </si>
  <si>
    <t>04. 전자응용기기개발</t>
  </si>
  <si>
    <t>190305</t>
  </si>
  <si>
    <t>05. 전자부품개발</t>
  </si>
  <si>
    <t>190306</t>
  </si>
  <si>
    <t>06. 반도체개발</t>
  </si>
  <si>
    <t>190307</t>
  </si>
  <si>
    <t>07. 디스플레이개발</t>
  </si>
  <si>
    <t>190308</t>
  </si>
  <si>
    <t>08. 로봇개발</t>
  </si>
  <si>
    <t>190309</t>
  </si>
  <si>
    <t>09. 의료장비제조</t>
  </si>
  <si>
    <t>190310</t>
  </si>
  <si>
    <t>10. 광기술개발</t>
  </si>
  <si>
    <t>190311</t>
  </si>
  <si>
    <t>11. 3D프린터개발</t>
  </si>
  <si>
    <t>190312</t>
  </si>
  <si>
    <t>12. 가상훈련시스템개발</t>
  </si>
  <si>
    <t>190313</t>
  </si>
  <si>
    <t>13. 착용형스마트기기</t>
  </si>
  <si>
    <t>190314</t>
  </si>
  <si>
    <t>14. 플렉시블디스플레이개발</t>
  </si>
  <si>
    <t>190315</t>
  </si>
  <si>
    <t>15. 스마트팜개발</t>
  </si>
  <si>
    <t>190316</t>
  </si>
  <si>
    <t>16. OLED개발</t>
  </si>
  <si>
    <t>190317</t>
  </si>
  <si>
    <t>17. 커넥티드카개발</t>
  </si>
  <si>
    <t>190318</t>
  </si>
  <si>
    <t>18. 자율주행개발</t>
  </si>
  <si>
    <t>190319</t>
  </si>
  <si>
    <t>19. 원격시스템개발</t>
  </si>
  <si>
    <t>200101</t>
  </si>
  <si>
    <t>20. 정보통신</t>
  </si>
  <si>
    <t>01. 정보기술</t>
  </si>
  <si>
    <t>01. 정보기술전략･계획</t>
  </si>
  <si>
    <t>20</t>
  </si>
  <si>
    <t>200102</t>
  </si>
  <si>
    <t>02. 정보기술개발</t>
  </si>
  <si>
    <t>200103</t>
  </si>
  <si>
    <t>03. 정보기술운영</t>
  </si>
  <si>
    <t>200104</t>
  </si>
  <si>
    <t>04. 정보기술관리</t>
  </si>
  <si>
    <t>200105</t>
  </si>
  <si>
    <t>05. 정보기술영업</t>
  </si>
  <si>
    <t>200106</t>
  </si>
  <si>
    <t>06. 정보보호</t>
  </si>
  <si>
    <t>200107</t>
  </si>
  <si>
    <t>07. 인공지능</t>
  </si>
  <si>
    <t>200108</t>
  </si>
  <si>
    <t>08. 블록체인</t>
  </si>
  <si>
    <t>200109</t>
  </si>
  <si>
    <t>09. 스마트물류</t>
  </si>
  <si>
    <t>200110</t>
  </si>
  <si>
    <t>10. 디지털트윈</t>
  </si>
  <si>
    <t>200201</t>
  </si>
  <si>
    <t>02. 통신기술</t>
  </si>
  <si>
    <t>01. 유선통신구축</t>
  </si>
  <si>
    <t>200202</t>
  </si>
  <si>
    <t>02. 무선통신구축</t>
  </si>
  <si>
    <t>200203</t>
  </si>
  <si>
    <t>03. 통신서비스</t>
  </si>
  <si>
    <t>200204</t>
  </si>
  <si>
    <t>04. 실감형콘텐츠제작</t>
  </si>
  <si>
    <t>200301</t>
  </si>
  <si>
    <t>03. 방송기술</t>
  </si>
  <si>
    <t>01. 방송제작기술</t>
  </si>
  <si>
    <t>200302</t>
  </si>
  <si>
    <t>02. 방송플랫폼기술</t>
  </si>
  <si>
    <t>200303</t>
  </si>
  <si>
    <t>03. 방송서비스</t>
  </si>
  <si>
    <t>210101</t>
  </si>
  <si>
    <t>21. 식품가공</t>
  </si>
  <si>
    <t>01. 식품가공</t>
  </si>
  <si>
    <t>21</t>
  </si>
  <si>
    <t>210102</t>
  </si>
  <si>
    <t>02. 식품저장</t>
  </si>
  <si>
    <t>210103</t>
  </si>
  <si>
    <t>03. 식품유통</t>
  </si>
  <si>
    <t>210201</t>
  </si>
  <si>
    <t>02. 제과･제빵･떡제조</t>
  </si>
  <si>
    <t>01. 제과･제빵･떡제조</t>
  </si>
  <si>
    <t>220101</t>
  </si>
  <si>
    <t>22. 인쇄･목재･가구･공예</t>
  </si>
  <si>
    <t>01. 인쇄･출판</t>
  </si>
  <si>
    <t>01. 출판</t>
  </si>
  <si>
    <t>22</t>
  </si>
  <si>
    <t>220102</t>
  </si>
  <si>
    <t>02. 인쇄</t>
  </si>
  <si>
    <t>220201</t>
  </si>
  <si>
    <t>02. 공예</t>
  </si>
  <si>
    <t>01. 공예</t>
  </si>
  <si>
    <t>220202</t>
  </si>
  <si>
    <t>02. 귀금속･보석</t>
  </si>
  <si>
    <t>230101</t>
  </si>
  <si>
    <t>23. 환경･에너지･안전</t>
  </si>
  <si>
    <t>01. 산업환경</t>
  </si>
  <si>
    <t>01. 수질관리</t>
  </si>
  <si>
    <t>23</t>
  </si>
  <si>
    <t>230102</t>
  </si>
  <si>
    <t>02. 대기관리</t>
  </si>
  <si>
    <t>230103</t>
  </si>
  <si>
    <t>03. 폐기물관리</t>
  </si>
  <si>
    <t>230104</t>
  </si>
  <si>
    <t>230105</t>
  </si>
  <si>
    <t>05. 토양․지하수관리</t>
  </si>
  <si>
    <t>230201</t>
  </si>
  <si>
    <t>02. 환경보건</t>
  </si>
  <si>
    <t>01. 환경보건관리</t>
  </si>
  <si>
    <t>230301</t>
  </si>
  <si>
    <t>03. 자연환경</t>
  </si>
  <si>
    <t>01. 생태복원･관리</t>
  </si>
  <si>
    <t>230401</t>
  </si>
  <si>
    <t>04. 환경서비스</t>
  </si>
  <si>
    <t>01. 환경경영</t>
  </si>
  <si>
    <t>230402</t>
  </si>
  <si>
    <t>02. 환경평가</t>
  </si>
  <si>
    <t>230501</t>
  </si>
  <si>
    <t>05. 에너지･자원</t>
  </si>
  <si>
    <t>01. 광산조사･탐사</t>
  </si>
  <si>
    <t>230502</t>
  </si>
  <si>
    <t>02. 광물･석유자원개발･생산</t>
  </si>
  <si>
    <t>230503</t>
  </si>
  <si>
    <t>03. 광산환경관리</t>
  </si>
  <si>
    <t>230504</t>
  </si>
  <si>
    <t>04. 광산보안</t>
  </si>
  <si>
    <t>230505</t>
  </si>
  <si>
    <t>05. 재생에너지</t>
  </si>
  <si>
    <t>230506</t>
  </si>
  <si>
    <t>06. 에너지관리</t>
  </si>
  <si>
    <t>230507</t>
  </si>
  <si>
    <t>07. 신에너지</t>
  </si>
  <si>
    <t>230601</t>
  </si>
  <si>
    <t>06. 산업안전</t>
  </si>
  <si>
    <t>01. 산업안전관리</t>
  </si>
  <si>
    <t>230602</t>
  </si>
  <si>
    <t>02. 산업보건관리</t>
  </si>
  <si>
    <t>230603</t>
  </si>
  <si>
    <t>03. 비파괴검사</t>
  </si>
  <si>
    <t>240101</t>
  </si>
  <si>
    <t>24. 농림어업</t>
  </si>
  <si>
    <t>01. 농업</t>
  </si>
  <si>
    <t>01. 작물재배</t>
  </si>
  <si>
    <t>24</t>
  </si>
  <si>
    <t>240102</t>
  </si>
  <si>
    <t>02. 종자생산･유통</t>
  </si>
  <si>
    <t>240103</t>
  </si>
  <si>
    <t>03. 농촌개발</t>
  </si>
  <si>
    <t>240104</t>
  </si>
  <si>
    <t>04. 화훼장식</t>
  </si>
  <si>
    <t>240201</t>
  </si>
  <si>
    <t>02. 축산</t>
  </si>
  <si>
    <t>01. 축산자원개발</t>
  </si>
  <si>
    <t>240202</t>
  </si>
  <si>
    <t>02. 사육관리</t>
  </si>
  <si>
    <t>240301</t>
  </si>
  <si>
    <t>03. 임업</t>
  </si>
  <si>
    <t>01. 산림자원조성</t>
  </si>
  <si>
    <t>240302</t>
  </si>
  <si>
    <t>02. 산림관리</t>
  </si>
  <si>
    <t>240303</t>
  </si>
  <si>
    <t>03. 임산물생산･가공</t>
  </si>
  <si>
    <t>240401</t>
  </si>
  <si>
    <t>04. 수산</t>
  </si>
  <si>
    <t>01. 어업</t>
  </si>
  <si>
    <t>240402</t>
  </si>
  <si>
    <t>02. 양식</t>
  </si>
  <si>
    <t>240403</t>
  </si>
  <si>
    <t>03. 수산자원관리</t>
  </si>
  <si>
    <t>240404</t>
  </si>
  <si>
    <t>04. 어촌개발</t>
  </si>
  <si>
    <t>기준단가 
대비비율(%)</t>
    <phoneticPr fontId="7" type="noConversion"/>
  </si>
  <si>
    <t>훈련구분
(일반/지역특화/신산업)</t>
    <phoneticPr fontId="7" type="noConversion"/>
  </si>
  <si>
    <t>NCS 분류
(소분류)</t>
    <phoneticPr fontId="7" type="noConversion"/>
  </si>
  <si>
    <t>NCS
기준단가</t>
    <phoneticPr fontId="7" type="noConversion"/>
  </si>
  <si>
    <t>금액</t>
    <phoneticPr fontId="7" type="noConversion"/>
  </si>
  <si>
    <t>조정 사유</t>
    <phoneticPr fontId="7" type="noConversion"/>
  </si>
  <si>
    <t>훈련구분
(향상/채용예정자)</t>
    <phoneticPr fontId="7" type="noConversion"/>
  </si>
  <si>
    <t>향상</t>
    <phoneticPr fontId="7" type="noConversion"/>
  </si>
  <si>
    <r>
      <t xml:space="preserve">★ 문구 및 양식 절대 변경 금지(산식 있음), 행이 부족한 경우 항목내 행추가만 가능
★ 노란셀만 작성 - 현재 숫자는 예시이므로 반드시 삭제하고 재작성 요망
</t>
    </r>
    <r>
      <rPr>
        <sz val="14"/>
        <rFont val="맑은 고딕"/>
        <family val="3"/>
        <charset val="129"/>
      </rPr>
      <t xml:space="preserve">★ "조정금액(B)" 및 "승인 금액(A+B)"란은 심사시 활용 </t>
    </r>
    <phoneticPr fontId="7" type="noConversion"/>
  </si>
  <si>
    <r>
      <rPr>
        <b/>
        <sz val="10"/>
        <color rgb="FFFF0000"/>
        <rFont val="맑은 고딕"/>
        <family val="3"/>
        <charset val="129"/>
      </rPr>
      <t xml:space="preserve">Ⅱ. </t>
    </r>
    <r>
      <rPr>
        <b/>
        <sz val="10"/>
        <color rgb="FFFF0000"/>
        <rFont val="맑은 고딕"/>
        <family val="3"/>
        <charset val="129"/>
        <scheme val="minor"/>
      </rPr>
      <t>식비 등</t>
    </r>
    <phoneticPr fontId="7" type="noConversion"/>
  </si>
  <si>
    <r>
      <rPr>
        <b/>
        <sz val="10"/>
        <color rgb="FFFF0000"/>
        <rFont val="맑은 고딕"/>
        <family val="3"/>
        <charset val="129"/>
      </rPr>
      <t xml:space="preserve">Ⅰ. </t>
    </r>
    <r>
      <rPr>
        <b/>
        <sz val="10"/>
        <color rgb="FFFF0000"/>
        <rFont val="맑은 고딕"/>
        <family val="3"/>
        <charset val="129"/>
        <scheme val="minor"/>
      </rPr>
      <t>훈련비</t>
    </r>
    <phoneticPr fontId="7" type="noConversion"/>
  </si>
  <si>
    <r>
      <rPr>
        <b/>
        <sz val="10"/>
        <color theme="1"/>
        <rFont val="맑은 고딕"/>
        <family val="3"/>
        <charset val="129"/>
      </rPr>
      <t xml:space="preserve">Ⅱ. </t>
    </r>
    <r>
      <rPr>
        <b/>
        <sz val="10"/>
        <color theme="1"/>
        <rFont val="맑은 고딕"/>
        <family val="3"/>
        <charset val="129"/>
        <scheme val="minor"/>
      </rPr>
      <t>식비 등</t>
    </r>
    <phoneticPr fontId="7" type="noConversion"/>
  </si>
  <si>
    <r>
      <rPr>
        <b/>
        <sz val="10"/>
        <rFont val="맑은 고딕"/>
        <family val="3"/>
        <charset val="129"/>
      </rPr>
      <t xml:space="preserve">Ⅰ. </t>
    </r>
    <r>
      <rPr>
        <b/>
        <sz val="10"/>
        <rFont val="맑은 고딕"/>
        <family val="3"/>
        <charset val="129"/>
        <scheme val="minor"/>
      </rPr>
      <t>훈련비</t>
    </r>
    <phoneticPr fontId="7" type="noConversion"/>
  </si>
  <si>
    <t>문구비(3,000원 한도)</t>
    <phoneticPr fontId="7" type="noConversion"/>
  </si>
  <si>
    <t>김공단</t>
    <phoneticPr fontId="7" type="noConversion"/>
  </si>
  <si>
    <t>김인력</t>
    <phoneticPr fontId="7" type="noConversion"/>
  </si>
  <si>
    <t>00000000</t>
    <phoneticPr fontId="7" type="noConversion"/>
  </si>
  <si>
    <r>
      <rPr>
        <b/>
        <sz val="12"/>
        <rFont val="맑은 고딕"/>
        <family val="3"/>
        <charset val="129"/>
        <scheme val="minor"/>
      </rPr>
      <t>훈련단가</t>
    </r>
    <r>
      <rPr>
        <b/>
        <sz val="10"/>
        <rFont val="맑은 고딕"/>
        <family val="3"/>
        <charset val="129"/>
        <scheme val="minor"/>
      </rPr>
      <t xml:space="preserve">
</t>
    </r>
    <r>
      <rPr>
        <b/>
        <sz val="9"/>
        <rFont val="맑은 고딕"/>
        <family val="3"/>
        <charset val="129"/>
        <scheme val="minor"/>
      </rPr>
      <t>(</t>
    </r>
    <r>
      <rPr>
        <b/>
        <sz val="9"/>
        <rFont val="맑은 고딕"/>
        <family val="3"/>
        <charset val="129"/>
      </rPr>
      <t>Ⅰ.</t>
    </r>
    <r>
      <rPr>
        <b/>
        <sz val="9"/>
        <rFont val="맑은 고딕"/>
        <family val="3"/>
        <charset val="129"/>
        <scheme val="minor"/>
      </rPr>
      <t>훈련비/
훈련시간/연인원)</t>
    </r>
    <phoneticPr fontId="7" type="noConversion"/>
  </si>
  <si>
    <t>연번</t>
  </si>
  <si>
    <t>지역</t>
    <phoneticPr fontId="7" type="noConversion"/>
  </si>
  <si>
    <t>공동훈련센터명</t>
    <phoneticPr fontId="7" type="noConversion"/>
  </si>
  <si>
    <t>훈련기관명</t>
    <phoneticPr fontId="7" type="noConversion"/>
  </si>
  <si>
    <t>세분류</t>
    <phoneticPr fontId="7" type="noConversion"/>
  </si>
  <si>
    <t>훈련
방법</t>
    <phoneticPr fontId="7" type="noConversion"/>
  </si>
  <si>
    <t>훈련
일수</t>
    <phoneticPr fontId="7" type="noConversion"/>
  </si>
  <si>
    <t>훈련
시간①</t>
    <phoneticPr fontId="7" type="noConversion"/>
  </si>
  <si>
    <t>훈련
인원②</t>
    <phoneticPr fontId="7" type="noConversion"/>
  </si>
  <si>
    <t>개설
횟수③</t>
    <phoneticPr fontId="7" type="noConversion"/>
  </si>
  <si>
    <t>연인원
(②x③)</t>
    <phoneticPr fontId="7" type="noConversion"/>
  </si>
  <si>
    <t>평균훈련인원
[(①x②x
③)/8]</t>
    <phoneticPr fontId="7" type="noConversion"/>
  </si>
  <si>
    <t>기준
단가</t>
    <phoneticPr fontId="7" type="noConversion"/>
  </si>
  <si>
    <t>훈련
단가</t>
    <phoneticPr fontId="7" type="noConversion"/>
  </si>
  <si>
    <t>숙식비</t>
    <phoneticPr fontId="7" type="noConversion"/>
  </si>
  <si>
    <t>훈련수당</t>
    <phoneticPr fontId="7" type="noConversion"/>
  </si>
  <si>
    <t>총훈련비용</t>
    <phoneticPr fontId="7" type="noConversion"/>
  </si>
  <si>
    <t>일반</t>
    <phoneticPr fontId="7" type="noConversion"/>
  </si>
  <si>
    <t>신산업</t>
    <phoneticPr fontId="7" type="noConversion"/>
  </si>
  <si>
    <t>공동훈련센터명(HRD-Net과 동일)</t>
    <phoneticPr fontId="7" type="noConversion"/>
  </si>
  <si>
    <t>공둥훈련센터명 or 파트너훈련기관명(HRD-Net과 동일)</t>
    <phoneticPr fontId="7" type="noConversion"/>
  </si>
  <si>
    <t>1501</t>
  </si>
  <si>
    <t>집체</t>
    <phoneticPr fontId="7" type="noConversion"/>
  </si>
  <si>
    <t>O</t>
    <phoneticPr fontId="7" type="noConversion"/>
  </si>
  <si>
    <t>향상</t>
  </si>
  <si>
    <t>채용예정자</t>
    <phoneticPr fontId="7" type="noConversion"/>
  </si>
  <si>
    <t>4</t>
    <phoneticPr fontId="7" type="noConversion"/>
  </si>
  <si>
    <t>추가 
지원율</t>
    <phoneticPr fontId="7" type="noConversion"/>
  </si>
  <si>
    <t>NCS
적용여부
(O/X)</t>
    <phoneticPr fontId="7" type="noConversion"/>
  </si>
  <si>
    <t>훈련형태
(향상/
채용예정자)</t>
    <phoneticPr fontId="7" type="noConversion"/>
  </si>
  <si>
    <t>강사현황</t>
    <phoneticPr fontId="7" type="noConversion"/>
  </si>
  <si>
    <t>강사 경력 산정근거</t>
    <phoneticPr fontId="7" type="noConversion"/>
  </si>
  <si>
    <t>훈련회차</t>
    <phoneticPr fontId="7" type="noConversion"/>
  </si>
  <si>
    <t>내부/외부</t>
    <phoneticPr fontId="7" type="noConversion"/>
  </si>
  <si>
    <t>강사명</t>
    <phoneticPr fontId="7" type="noConversion"/>
  </si>
  <si>
    <t>강사등급</t>
    <phoneticPr fontId="7" type="noConversion"/>
  </si>
  <si>
    <t>투입시간</t>
    <phoneticPr fontId="7" type="noConversion"/>
  </si>
  <si>
    <t>경력 산정 기준</t>
    <phoneticPr fontId="7" type="noConversion"/>
  </si>
  <si>
    <t>학위</t>
    <phoneticPr fontId="7" type="noConversion"/>
  </si>
  <si>
    <t>학위 취득 일</t>
    <phoneticPr fontId="7" type="noConversion"/>
  </si>
  <si>
    <t>총 경력 산정</t>
    <phoneticPr fontId="7" type="noConversion"/>
  </si>
  <si>
    <t>경력 1 시작</t>
    <phoneticPr fontId="7" type="noConversion"/>
  </si>
  <si>
    <t>경력 1 종료</t>
    <phoneticPr fontId="7" type="noConversion"/>
  </si>
  <si>
    <t>경력 1 기간</t>
    <phoneticPr fontId="7" type="noConversion"/>
  </si>
  <si>
    <t>경력 2 시작</t>
    <phoneticPr fontId="7" type="noConversion"/>
  </si>
  <si>
    <t>경력 2 종료</t>
    <phoneticPr fontId="7" type="noConversion"/>
  </si>
  <si>
    <t>경력 2 기간</t>
    <phoneticPr fontId="7" type="noConversion"/>
  </si>
  <si>
    <t>경력 3 시작</t>
    <phoneticPr fontId="7" type="noConversion"/>
  </si>
  <si>
    <t>경력 3 종료</t>
    <phoneticPr fontId="7" type="noConversion"/>
  </si>
  <si>
    <t>경력 3 기간</t>
    <phoneticPr fontId="7" type="noConversion"/>
  </si>
  <si>
    <t>경력 4 시작</t>
    <phoneticPr fontId="7" type="noConversion"/>
  </si>
  <si>
    <t>경력 4 종료</t>
    <phoneticPr fontId="7" type="noConversion"/>
  </si>
  <si>
    <t>경력 4 기간</t>
    <phoneticPr fontId="7" type="noConversion"/>
  </si>
  <si>
    <t>경력 5 시작</t>
    <phoneticPr fontId="7" type="noConversion"/>
  </si>
  <si>
    <t>경력 5 종료</t>
    <phoneticPr fontId="7" type="noConversion"/>
  </si>
  <si>
    <t>경력 5 기간</t>
    <phoneticPr fontId="7" type="noConversion"/>
  </si>
  <si>
    <t>경력 6 시작</t>
    <phoneticPr fontId="7" type="noConversion"/>
  </si>
  <si>
    <t>경력 6 종료</t>
    <phoneticPr fontId="7" type="noConversion"/>
  </si>
  <si>
    <t>경력 6 기간</t>
    <phoneticPr fontId="7" type="noConversion"/>
  </si>
  <si>
    <t>경력 7 시작</t>
    <phoneticPr fontId="7" type="noConversion"/>
  </si>
  <si>
    <t>경력 7 종료</t>
    <phoneticPr fontId="7" type="noConversion"/>
  </si>
  <si>
    <t>경력 7 기간</t>
    <phoneticPr fontId="7" type="noConversion"/>
  </si>
  <si>
    <t>경력 8 시작</t>
    <phoneticPr fontId="7" type="noConversion"/>
  </si>
  <si>
    <t>경력 8 종료</t>
    <phoneticPr fontId="7" type="noConversion"/>
  </si>
  <si>
    <t>경력 8 기간</t>
    <phoneticPr fontId="7" type="noConversion"/>
  </si>
  <si>
    <t>경력 9 시작</t>
    <phoneticPr fontId="7" type="noConversion"/>
  </si>
  <si>
    <t>경력 9 종료</t>
    <phoneticPr fontId="7" type="noConversion"/>
  </si>
  <si>
    <t>경력 9 기간</t>
    <phoneticPr fontId="7" type="noConversion"/>
  </si>
  <si>
    <t>경력 10 시작</t>
    <phoneticPr fontId="7" type="noConversion"/>
  </si>
  <si>
    <t>경력 10 종료</t>
    <phoneticPr fontId="7" type="noConversion"/>
  </si>
  <si>
    <t>경력 10 기간</t>
    <phoneticPr fontId="7" type="noConversion"/>
  </si>
  <si>
    <t>외부</t>
  </si>
  <si>
    <t>A</t>
  </si>
  <si>
    <t>B</t>
  </si>
  <si>
    <t>C</t>
  </si>
  <si>
    <t>서울</t>
    <phoneticPr fontId="7" type="noConversion"/>
  </si>
  <si>
    <t>(유급) 0000000000</t>
    <phoneticPr fontId="7" type="noConversion"/>
  </si>
  <si>
    <t>(파트너) 00000000000</t>
    <phoneticPr fontId="7" type="noConversion"/>
  </si>
  <si>
    <t xml:space="preserve">NCS중분류 </t>
    <phoneticPr fontId="7" type="noConversion"/>
  </si>
  <si>
    <r>
      <t xml:space="preserve">훈련과정명
</t>
    </r>
    <r>
      <rPr>
        <b/>
        <sz val="11"/>
        <color rgb="FFFF0000"/>
        <rFont val="맑은 고딕"/>
        <family val="3"/>
        <charset val="129"/>
        <scheme val="minor"/>
      </rPr>
      <t xml:space="preserve"> * "파트너 및 유급" 과정은 과정명 앞에
괄호로 표기 요망</t>
    </r>
    <phoneticPr fontId="7" type="noConversion"/>
  </si>
  <si>
    <t>직종별 훈련비용 기준단가(100%) 훈련과정이 아닌 경우에는 모두 강사경력 등에 따른 등급 산정 필요,
아래 엑셀은 강사 경력산정을 위한 계산 편의용 자료이며, 관련 증빙자료는 별도 제출해야함</t>
    <phoneticPr fontId="7" type="noConversion"/>
  </si>
  <si>
    <t>06</t>
    <phoneticPr fontId="7" type="noConversion"/>
  </si>
  <si>
    <t>01</t>
    <phoneticPr fontId="7" type="noConversion"/>
  </si>
  <si>
    <t>X</t>
    <phoneticPr fontId="7" type="noConversion"/>
  </si>
  <si>
    <t>1601</t>
    <phoneticPr fontId="7" type="noConversion"/>
  </si>
  <si>
    <t>16</t>
    <phoneticPr fontId="7" type="noConversion"/>
  </si>
  <si>
    <t>05</t>
    <phoneticPr fontId="7" type="noConversion"/>
  </si>
  <si>
    <t>04. 소음진동관리</t>
    <phoneticPr fontId="7" type="noConversion"/>
  </si>
  <si>
    <t>1903</t>
    <phoneticPr fontId="7" type="noConversion"/>
  </si>
  <si>
    <t>19</t>
    <phoneticPr fontId="7" type="noConversion"/>
  </si>
  <si>
    <t>03</t>
    <phoneticPr fontId="7" type="noConversion"/>
  </si>
  <si>
    <t>6</t>
    <phoneticPr fontId="7" type="noConversion"/>
  </si>
  <si>
    <t>00000000000000000</t>
    <phoneticPr fontId="7" type="noConversion"/>
  </si>
  <si>
    <t>과정 구분
(일반/신산업/지역특화)</t>
    <phoneticPr fontId="7" type="noConversion"/>
  </si>
  <si>
    <t>□ 2024년도 훈련과정 일람표</t>
    <phoneticPr fontId="7" type="noConversion"/>
  </si>
  <si>
    <t>□ 훈련과정별 강사 투입 현황</t>
    <phoneticPr fontId="7" type="noConversion"/>
  </si>
  <si>
    <r>
      <t>다과비
(</t>
    </r>
    <r>
      <rPr>
        <b/>
        <sz val="8"/>
        <color theme="1"/>
        <rFont val="맑은 고딕"/>
        <family val="3"/>
        <charset val="129"/>
        <scheme val="minor"/>
      </rPr>
      <t>1인,1일,3,000원 한도)</t>
    </r>
    <phoneticPr fontId="7" type="noConversion"/>
  </si>
  <si>
    <t>임금</t>
    <phoneticPr fontId="7" type="noConversion"/>
  </si>
  <si>
    <t>숙식비</t>
    <phoneticPr fontId="7" type="noConversion"/>
  </si>
  <si>
    <t>수당</t>
    <phoneticPr fontId="7" type="noConversion"/>
  </si>
  <si>
    <r>
      <t xml:space="preserve">★ 양식 수정 금지/ 붉은색 셀은 미작성(산식 있음)
</t>
    </r>
    <r>
      <rPr>
        <b/>
        <sz val="14"/>
        <color rgb="FFFF0000"/>
        <rFont val="맑은 고딕"/>
        <family val="3"/>
        <charset val="129"/>
      </rPr>
      <t>★</t>
    </r>
    <r>
      <rPr>
        <b/>
        <sz val="10.5"/>
        <color rgb="FFFF0000"/>
        <rFont val="맑은 고딕"/>
        <family val="3"/>
        <charset val="129"/>
      </rPr>
      <t xml:space="preserve"> </t>
    </r>
    <r>
      <rPr>
        <b/>
        <sz val="14"/>
        <color rgb="FFFF0000"/>
        <rFont val="맑은 고딕"/>
        <family val="3"/>
        <charset val="129"/>
      </rPr>
      <t>연번 및 과정명은 사업계획서 및 이하 엑셀시트와 일치할 것</t>
    </r>
    <r>
      <rPr>
        <b/>
        <sz val="14"/>
        <color rgb="FFFF0000"/>
        <rFont val="맑은 고딕"/>
        <family val="3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</rPr>
      <t>★</t>
    </r>
    <r>
      <rPr>
        <b/>
        <sz val="14"/>
        <color rgb="FFFF0000"/>
        <rFont val="맑은 고딕"/>
        <family val="3"/>
        <charset val="129"/>
        <scheme val="minor"/>
      </rPr>
      <t xml:space="preserve">  "파트너 및 유급훈련"은 반드시 '훈련과정명"의  앞에 (파트너) 및 (유급) 표기 요망
    - </t>
    </r>
    <r>
      <rPr>
        <b/>
        <u/>
        <sz val="14"/>
        <color rgb="FFFF0000"/>
        <rFont val="맑은 고딕"/>
        <family val="3"/>
        <charset val="129"/>
        <scheme val="minor"/>
      </rPr>
      <t>위 과정 이외는 과정명에 괄호( ) 사용 지양</t>
    </r>
    <r>
      <rPr>
        <b/>
        <sz val="14"/>
        <color rgb="FFFF0000"/>
        <rFont val="맑은 고딕"/>
        <family val="3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</rPr>
      <t>★</t>
    </r>
    <r>
      <rPr>
        <b/>
        <sz val="14"/>
        <color rgb="FFFF0000"/>
        <rFont val="맑은 고딕"/>
        <family val="3"/>
        <charset val="129"/>
        <scheme val="minor"/>
      </rPr>
      <t xml:space="preserve">  과정 구분(일반/신산업/지역특화)은 중복되더라도 하나만 선택</t>
    </r>
    <phoneticPr fontId="7" type="noConversion"/>
  </si>
  <si>
    <t>평균(연)인원 
/전담자수</t>
    <phoneticPr fontId="7" type="noConversion"/>
  </si>
  <si>
    <t>평균(연)인원 
2,419명/ 4명</t>
    <phoneticPr fontId="7" type="noConversion"/>
  </si>
  <si>
    <t>KECO세분류</t>
    <phoneticPr fontId="7" type="noConversion"/>
  </si>
  <si>
    <t>대분류</t>
    <phoneticPr fontId="7" type="noConversion"/>
  </si>
  <si>
    <t>중분류</t>
    <phoneticPr fontId="7" type="noConversion"/>
  </si>
  <si>
    <t>소분류</t>
    <phoneticPr fontId="7" type="noConversion"/>
  </si>
  <si>
    <t>세분류</t>
    <phoneticPr fontId="7" type="noConversion"/>
  </si>
  <si>
    <t>열역학</t>
    <phoneticPr fontId="7" type="noConversion"/>
  </si>
  <si>
    <t>유체역학</t>
    <phoneticPr fontId="7" type="noConversion"/>
  </si>
  <si>
    <t>설비전기실무 향상과정</t>
    <phoneticPr fontId="7" type="noConversion"/>
  </si>
  <si>
    <r>
      <t xml:space="preserve">★ 훈련과정별 세부 조정내역이 작성되면 자동 작성됨
★ 문구 및 양식 절대 변경 금지(산식 있음)
★ 노란셀의 "과정명과 숫자"만 작성 - 현재 숫자는 예시이므로 반드시 삭제하고 재작성 요망
</t>
    </r>
    <r>
      <rPr>
        <b/>
        <sz val="16"/>
        <rFont val="맑은 고딕"/>
        <family val="3"/>
        <charset val="129"/>
      </rPr>
      <t xml:space="preserve">★ "조정금액(B)" 및 "승인 금액(A+B)"란은 심사시 활용 </t>
    </r>
    <phoneticPr fontId="7" type="noConversion"/>
  </si>
  <si>
    <t xml:space="preserve">□  훈련과정별 조정내역                       </t>
    <phoneticPr fontId="7" type="noConversion"/>
  </si>
  <si>
    <t>04. 스마트건설관리</t>
    <phoneticPr fontId="7" type="noConversion"/>
  </si>
  <si>
    <t>건설</t>
    <phoneticPr fontId="7" type="noConversion"/>
  </si>
  <si>
    <t>11. 개인정보보호</t>
    <phoneticPr fontId="7" type="noConversion"/>
  </si>
  <si>
    <t>정보통신</t>
    <phoneticPr fontId="7" type="noConversion"/>
  </si>
  <si>
    <t>정보기술</t>
    <phoneticPr fontId="7" type="noConversion"/>
  </si>
  <si>
    <t>기준단가</t>
    <phoneticPr fontId="7" type="noConversion"/>
  </si>
  <si>
    <r>
      <t>□  2025년도 지역</t>
    </r>
    <r>
      <rPr>
        <b/>
        <sz val="22"/>
        <color theme="1"/>
        <rFont val="맑은 고딕"/>
        <family val="3"/>
        <charset val="129"/>
      </rPr>
      <t>〮</t>
    </r>
    <r>
      <rPr>
        <b/>
        <sz val="22"/>
        <color theme="1"/>
        <rFont val="맑은 고딕"/>
        <family val="3"/>
        <charset val="129"/>
        <scheme val="major"/>
      </rPr>
      <t xml:space="preserve">산업 맞춤형 인력양성사업 정부지원금 신청내역           </t>
    </r>
    <phoneticPr fontId="7" type="noConversion"/>
  </si>
  <si>
    <t>2024년 NCS 기준단가</t>
    <phoneticPr fontId="7" type="noConversion"/>
  </si>
  <si>
    <r>
      <t>04. 교육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자연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사회과학</t>
    </r>
    <phoneticPr fontId="7" type="noConversion"/>
  </si>
  <si>
    <r>
      <t>08. 문화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예술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디자인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방송</t>
    </r>
    <phoneticPr fontId="7" type="noConversion"/>
  </si>
  <si>
    <t>17. 화학·바이오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</si>
</sst>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;\(\-\)#,##0"/>
    <numFmt numFmtId="177" formatCode="_ * #,##0_ ;_ * \-#,##0_ ;_ * &quot;-&quot;_ ;_ @_ "/>
    <numFmt numFmtId="178" formatCode="_ * #,##0.00_ ;_ * \-#,##0.00_ ;_ * &quot;-&quot;??_ ;_ @_ "/>
    <numFmt numFmtId="179" formatCode="0.0%"/>
    <numFmt numFmtId="180" formatCode="#,##0_ "/>
    <numFmt numFmtId="181" formatCode="_-* #,##0.0_-;\-* #,##0.0_-;_-* &quot;-&quot;_-;_-@_-"/>
    <numFmt numFmtId="182" formatCode="#,##0.0_ "/>
  </numFmts>
  <fonts count="143"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</font>
    <font>
      <sz val="11"/>
      <color rgb="FF000000"/>
      <name val="한컴바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</font>
    <font>
      <sz val="11"/>
      <color rgb="FFFFFFFF"/>
      <name val="한컴바탕"/>
      <family val="1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</font>
    <font>
      <sz val="11"/>
      <color rgb="FF800080"/>
      <name val="한컴바탕"/>
      <family val="1"/>
      <charset val="129"/>
    </font>
    <font>
      <b/>
      <sz val="11"/>
      <color indexed="52"/>
      <name val="맑은 고딕"/>
      <family val="3"/>
    </font>
    <font>
      <b/>
      <sz val="11"/>
      <color rgb="FFFF9900"/>
      <name val="한컴바탕"/>
      <family val="1"/>
      <charset val="129"/>
    </font>
    <font>
      <b/>
      <sz val="11"/>
      <color indexed="9"/>
      <name val="맑은 고딕"/>
      <family val="3"/>
    </font>
    <font>
      <b/>
      <sz val="11"/>
      <color rgb="FFFFFFFF"/>
      <name val="한컴바탕"/>
      <family val="1"/>
      <charset val="129"/>
    </font>
    <font>
      <i/>
      <sz val="11"/>
      <color indexed="23"/>
      <name val="맑은 고딕"/>
      <family val="3"/>
    </font>
    <font>
      <i/>
      <sz val="11"/>
      <color rgb="FF808080"/>
      <name val="한컴바탕"/>
      <family val="1"/>
      <charset val="129"/>
    </font>
    <font>
      <sz val="11"/>
      <color indexed="17"/>
      <name val="맑은 고딕"/>
      <family val="3"/>
    </font>
    <font>
      <sz val="11"/>
      <color rgb="FF008000"/>
      <name val="한컴바탕"/>
      <family val="1"/>
      <charset val="129"/>
    </font>
    <font>
      <b/>
      <sz val="15"/>
      <color indexed="56"/>
      <name val="맑은 고딕"/>
      <family val="3"/>
    </font>
    <font>
      <b/>
      <sz val="15"/>
      <color rgb="FF003366"/>
      <name val="한컴바탕"/>
      <family val="1"/>
      <charset val="129"/>
    </font>
    <font>
      <b/>
      <sz val="13"/>
      <color indexed="56"/>
      <name val="맑은 고딕"/>
      <family val="3"/>
    </font>
    <font>
      <b/>
      <sz val="13"/>
      <color rgb="FF003366"/>
      <name val="한컴바탕"/>
      <family val="1"/>
      <charset val="129"/>
    </font>
    <font>
      <b/>
      <sz val="11"/>
      <color indexed="56"/>
      <name val="맑은 고딕"/>
      <family val="3"/>
    </font>
    <font>
      <b/>
      <sz val="11"/>
      <color rgb="FF003366"/>
      <name val="한컴바탕"/>
      <family val="1"/>
      <charset val="129"/>
    </font>
    <font>
      <sz val="11"/>
      <color indexed="62"/>
      <name val="맑은 고딕"/>
      <family val="3"/>
    </font>
    <font>
      <sz val="11"/>
      <color rgb="FF333399"/>
      <name val="한컴바탕"/>
      <family val="1"/>
      <charset val="129"/>
    </font>
    <font>
      <sz val="11"/>
      <color indexed="52"/>
      <name val="맑은 고딕"/>
      <family val="3"/>
    </font>
    <font>
      <sz val="11"/>
      <color rgb="FFFF9900"/>
      <name val="한컴바탕"/>
      <family val="1"/>
      <charset val="129"/>
    </font>
    <font>
      <sz val="11"/>
      <color indexed="60"/>
      <name val="맑은 고딕"/>
      <family val="3"/>
    </font>
    <font>
      <sz val="11"/>
      <color rgb="FF993300"/>
      <name val="한컴바탕"/>
      <family val="1"/>
      <charset val="129"/>
    </font>
    <font>
      <sz val="12"/>
      <name val="VNI-Times"/>
      <family val="2"/>
    </font>
    <font>
      <b/>
      <sz val="11"/>
      <color indexed="63"/>
      <name val="맑은 고딕"/>
      <family val="3"/>
    </font>
    <font>
      <b/>
      <sz val="11"/>
      <color rgb="FF333333"/>
      <name val="한컴바탕"/>
      <family val="1"/>
      <charset val="129"/>
    </font>
    <font>
      <b/>
      <sz val="18"/>
      <color indexed="56"/>
      <name val="맑은 고딕"/>
      <family val="3"/>
    </font>
    <font>
      <b/>
      <sz val="18"/>
      <color rgb="FF003366"/>
      <name val="한컴바탕"/>
      <family val="1"/>
      <charset val="129"/>
    </font>
    <font>
      <b/>
      <sz val="11"/>
      <color indexed="8"/>
      <name val="맑은 고딕"/>
      <family val="3"/>
    </font>
    <font>
      <b/>
      <sz val="11"/>
      <color rgb="FF000000"/>
      <name val="한컴바탕"/>
      <family val="1"/>
      <charset val="129"/>
    </font>
    <font>
      <sz val="11"/>
      <color indexed="10"/>
      <name val="맑은 고딕"/>
      <family val="3"/>
    </font>
    <font>
      <sz val="11"/>
      <color rgb="FFFF0000"/>
      <name val="한컴바탕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  <font>
      <sz val="10"/>
      <color theme="1"/>
      <name val="Century Gothic"/>
      <family val="2"/>
    </font>
    <font>
      <b/>
      <sz val="11"/>
      <color theme="1"/>
      <name val="Century Gothic"/>
      <family val="2"/>
    </font>
    <font>
      <sz val="12"/>
      <color rgb="FF000000"/>
      <name val="Century Gothic"/>
      <family val="2"/>
    </font>
    <font>
      <b/>
      <sz val="14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i/>
      <sz val="14"/>
      <color rgb="FF0070C0"/>
      <name val="맑은 고딕"/>
      <family val="3"/>
      <charset val="129"/>
      <scheme val="minor"/>
    </font>
    <font>
      <i/>
      <sz val="14"/>
      <name val="맑은 고딕"/>
      <family val="3"/>
      <charset val="129"/>
      <scheme val="minor"/>
    </font>
    <font>
      <sz val="14"/>
      <color theme="0" tint="-0.3499862666707357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70C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</font>
    <font>
      <b/>
      <sz val="15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b/>
      <sz val="16"/>
      <color theme="1"/>
      <name val="Century Gothic"/>
      <family val="3"/>
    </font>
    <font>
      <b/>
      <sz val="16"/>
      <color theme="1"/>
      <name val="Segoe UI Symbol"/>
      <family val="3"/>
    </font>
    <font>
      <b/>
      <sz val="16"/>
      <color theme="1"/>
      <name val="맑은 고딕"/>
      <family val="3"/>
      <charset val="129"/>
    </font>
    <font>
      <b/>
      <sz val="20"/>
      <color theme="1"/>
      <name val="Century Gothic"/>
      <family val="2"/>
    </font>
    <font>
      <b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8" tint="-0.249977111117893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HY견고딕"/>
      <family val="1"/>
      <charset val="129"/>
    </font>
    <font>
      <b/>
      <sz val="10"/>
      <color rgb="FF0070C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</font>
    <font>
      <sz val="14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u/>
      <sz val="22"/>
      <name val="맑은 고딕"/>
      <family val="3"/>
      <charset val="129"/>
      <scheme val="minor"/>
    </font>
    <font>
      <u/>
      <sz val="14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i/>
      <sz val="10"/>
      <color theme="8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i/>
      <sz val="10"/>
      <color rgb="FFFF0000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0.5"/>
      <color rgb="FFFF0000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4"/>
      <color indexed="1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0"/>
      <color theme="1"/>
      <name val="맑은 고딕"/>
      <family val="3"/>
      <charset val="128"/>
      <scheme val="minor"/>
    </font>
    <font>
      <b/>
      <sz val="10"/>
      <color theme="1"/>
      <name val="맑은 고딕"/>
      <family val="3"/>
      <scheme val="minor"/>
    </font>
  </fonts>
  <fills count="6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rgb="FFCCCCFF"/>
        <bgColor indexed="64"/>
      </patternFill>
    </fill>
    <fill>
      <patternFill patternType="solid">
        <fgColor indexed="45"/>
      </patternFill>
    </fill>
    <fill>
      <patternFill patternType="solid">
        <fgColor rgb="FFFF99CC"/>
        <bgColor indexed="64"/>
      </patternFill>
    </fill>
    <fill>
      <patternFill patternType="solid">
        <fgColor indexed="42"/>
      </patternFill>
    </fill>
    <fill>
      <patternFill patternType="solid">
        <fgColor rgb="FFCCFFCC"/>
        <bgColor indexed="64"/>
      </patternFill>
    </fill>
    <fill>
      <patternFill patternType="solid">
        <fgColor indexed="46"/>
      </patternFill>
    </fill>
    <fill>
      <patternFill patternType="solid">
        <fgColor rgb="FFCC99FF"/>
        <bgColor indexed="64"/>
      </patternFill>
    </fill>
    <fill>
      <patternFill patternType="solid">
        <fgColor indexed="27"/>
      </patternFill>
    </fill>
    <fill>
      <patternFill patternType="solid">
        <fgColor rgb="FFCCFFFF"/>
        <bgColor indexed="64"/>
      </patternFill>
    </fill>
    <fill>
      <patternFill patternType="solid">
        <fgColor indexed="47"/>
      </patternFill>
    </fill>
    <fill>
      <patternFill patternType="solid">
        <fgColor rgb="FFFFCC99"/>
        <bgColor indexed="64"/>
      </patternFill>
    </fill>
    <fill>
      <patternFill patternType="solid">
        <fgColor indexed="44"/>
      </patternFill>
    </fill>
    <fill>
      <patternFill patternType="solid">
        <fgColor rgb="FF99CCFF"/>
        <bgColor indexed="64"/>
      </patternFill>
    </fill>
    <fill>
      <patternFill patternType="solid">
        <fgColor indexed="29"/>
      </patternFill>
    </fill>
    <fill>
      <patternFill patternType="solid">
        <fgColor rgb="FFFF8080"/>
        <bgColor indexed="64"/>
      </patternFill>
    </fill>
    <fill>
      <patternFill patternType="solid">
        <fgColor indexed="11"/>
      </patternFill>
    </fill>
    <fill>
      <patternFill patternType="solid">
        <fgColor rgb="FF00FF00"/>
        <bgColor indexed="64"/>
      </patternFill>
    </fill>
    <fill>
      <patternFill patternType="solid">
        <fgColor indexed="51"/>
      </patternFill>
    </fill>
    <fill>
      <patternFill patternType="solid">
        <fgColor rgb="FFFFCC00"/>
        <bgColor indexed="64"/>
      </patternFill>
    </fill>
    <fill>
      <patternFill patternType="solid">
        <fgColor indexed="30"/>
      </patternFill>
    </fill>
    <fill>
      <patternFill patternType="solid">
        <fgColor rgb="FF0066CC"/>
        <bgColor indexed="64"/>
      </patternFill>
    </fill>
    <fill>
      <patternFill patternType="solid">
        <fgColor indexed="36"/>
      </patternFill>
    </fill>
    <fill>
      <patternFill patternType="solid">
        <fgColor rgb="FF800080"/>
        <bgColor indexed="64"/>
      </patternFill>
    </fill>
    <fill>
      <patternFill patternType="solid">
        <fgColor indexed="49"/>
      </patternFill>
    </fill>
    <fill>
      <patternFill patternType="solid">
        <fgColor rgb="FF33CCCC"/>
        <bgColor indexed="64"/>
      </patternFill>
    </fill>
    <fill>
      <patternFill patternType="solid">
        <fgColor indexed="52"/>
      </patternFill>
    </fill>
    <fill>
      <patternFill patternType="solid">
        <fgColor rgb="FFFF9900"/>
        <bgColor indexed="64"/>
      </patternFill>
    </fill>
    <fill>
      <patternFill patternType="solid">
        <fgColor indexed="62"/>
      </patternFill>
    </fill>
    <fill>
      <patternFill patternType="solid">
        <fgColor rgb="FF333399"/>
        <bgColor indexed="64"/>
      </patternFill>
    </fill>
    <fill>
      <patternFill patternType="solid">
        <fgColor indexed="10"/>
      </patternFill>
    </fill>
    <fill>
      <patternFill patternType="solid">
        <fgColor rgb="FFFF0000"/>
        <bgColor indexed="64"/>
      </patternFill>
    </fill>
    <fill>
      <patternFill patternType="solid">
        <fgColor indexed="57"/>
      </patternFill>
    </fill>
    <fill>
      <patternFill patternType="solid">
        <fgColor rgb="FF339966"/>
        <bgColor indexed="64"/>
      </patternFill>
    </fill>
    <fill>
      <patternFill patternType="solid">
        <fgColor indexed="53"/>
      </patternFill>
    </fill>
    <fill>
      <patternFill patternType="solid">
        <fgColor rgb="FFFF6600"/>
        <bgColor indexed="64"/>
      </patternFill>
    </fill>
    <fill>
      <patternFill patternType="solid">
        <fgColor indexed="22"/>
      </patternFill>
    </fill>
    <fill>
      <patternFill patternType="solid">
        <fgColor rgb="FFC0C0C0"/>
        <bgColor indexed="64"/>
      </patternFill>
    </fill>
    <fill>
      <patternFill patternType="solid">
        <fgColor indexed="55"/>
      </patternFill>
    </fill>
    <fill>
      <patternFill patternType="solid">
        <fgColor rgb="FF969696"/>
        <bgColor indexed="64"/>
      </patternFill>
    </fill>
    <fill>
      <patternFill patternType="solid">
        <fgColor indexed="43"/>
      </patternFill>
    </fill>
    <fill>
      <patternFill patternType="solid">
        <fgColor rgb="FFFFFF99"/>
        <bgColor indexed="64"/>
      </patternFill>
    </fill>
    <fill>
      <patternFill patternType="solid">
        <fgColor indexed="26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rgb="FFFF99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67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/>
    <xf numFmtId="0" fontId="14" fillId="3" borderId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0">
      <alignment vertical="center"/>
    </xf>
    <xf numFmtId="0" fontId="13" fillId="8" borderId="0" applyNumberFormat="0" applyBorder="0" applyAlignment="0" applyProtection="0">
      <alignment vertical="center"/>
    </xf>
    <xf numFmtId="0" fontId="14" fillId="9" borderId="0">
      <alignment vertical="center"/>
    </xf>
    <xf numFmtId="0" fontId="13" fillId="10" borderId="0" applyNumberFormat="0" applyBorder="0" applyAlignment="0" applyProtection="0">
      <alignment vertical="center"/>
    </xf>
    <xf numFmtId="0" fontId="14" fillId="11" borderId="0">
      <alignment vertical="center"/>
    </xf>
    <xf numFmtId="0" fontId="13" fillId="12" borderId="0" applyNumberFormat="0" applyBorder="0" applyAlignment="0" applyProtection="0">
      <alignment vertical="center"/>
    </xf>
    <xf numFmtId="0" fontId="14" fillId="13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5" borderId="0">
      <alignment vertical="center"/>
    </xf>
    <xf numFmtId="0" fontId="13" fillId="16" borderId="0" applyNumberFormat="0" applyBorder="0" applyAlignment="0" applyProtection="0">
      <alignment vertical="center"/>
    </xf>
    <xf numFmtId="0" fontId="14" fillId="17" borderId="0">
      <alignment vertical="center"/>
    </xf>
    <xf numFmtId="0" fontId="13" fillId="18" borderId="0" applyNumberFormat="0" applyBorder="0" applyAlignment="0" applyProtection="0">
      <alignment vertical="center"/>
    </xf>
    <xf numFmtId="0" fontId="14" fillId="19" borderId="0">
      <alignment vertical="center"/>
    </xf>
    <xf numFmtId="0" fontId="13" fillId="8" borderId="0" applyNumberFormat="0" applyBorder="0" applyAlignment="0" applyProtection="0">
      <alignment vertical="center"/>
    </xf>
    <xf numFmtId="0" fontId="14" fillId="9" borderId="0">
      <alignment vertical="center"/>
    </xf>
    <xf numFmtId="0" fontId="13" fillId="14" borderId="0" applyNumberFormat="0" applyBorder="0" applyAlignment="0" applyProtection="0">
      <alignment vertical="center"/>
    </xf>
    <xf numFmtId="0" fontId="14" fillId="15" borderId="0">
      <alignment vertical="center"/>
    </xf>
    <xf numFmtId="0" fontId="13" fillId="20" borderId="0" applyNumberFormat="0" applyBorder="0" applyAlignment="0" applyProtection="0">
      <alignment vertical="center"/>
    </xf>
    <xf numFmtId="0" fontId="14" fillId="21" borderId="0">
      <alignment vertical="center"/>
    </xf>
    <xf numFmtId="0" fontId="15" fillId="1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23" borderId="0">
      <alignment vertical="center"/>
    </xf>
    <xf numFmtId="0" fontId="16" fillId="16" borderId="0" applyNumberFormat="0" applyBorder="0" applyAlignment="0" applyProtection="0">
      <alignment vertical="center"/>
    </xf>
    <xf numFmtId="0" fontId="17" fillId="17" borderId="0">
      <alignment vertical="center"/>
    </xf>
    <xf numFmtId="0" fontId="16" fillId="18" borderId="0" applyNumberFormat="0" applyBorder="0" applyAlignment="0" applyProtection="0">
      <alignment vertical="center"/>
    </xf>
    <xf numFmtId="0" fontId="17" fillId="19" borderId="0">
      <alignment vertical="center"/>
    </xf>
    <xf numFmtId="0" fontId="16" fillId="24" borderId="0" applyNumberFormat="0" applyBorder="0" applyAlignment="0" applyProtection="0">
      <alignment vertical="center"/>
    </xf>
    <xf numFmtId="0" fontId="17" fillId="25" borderId="0">
      <alignment vertical="center"/>
    </xf>
    <xf numFmtId="0" fontId="16" fillId="26" borderId="0" applyNumberFormat="0" applyBorder="0" applyAlignment="0" applyProtection="0">
      <alignment vertical="center"/>
    </xf>
    <xf numFmtId="0" fontId="17" fillId="27" borderId="0">
      <alignment vertical="center"/>
    </xf>
    <xf numFmtId="0" fontId="16" fillId="28" borderId="0" applyNumberFormat="0" applyBorder="0" applyAlignment="0" applyProtection="0">
      <alignment vertical="center"/>
    </xf>
    <xf numFmtId="0" fontId="17" fillId="29" borderId="0">
      <alignment vertical="center"/>
    </xf>
    <xf numFmtId="0" fontId="18" fillId="2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31" borderId="0">
      <alignment vertical="center"/>
    </xf>
    <xf numFmtId="0" fontId="16" fillId="32" borderId="0" applyNumberFormat="0" applyBorder="0" applyAlignment="0" applyProtection="0">
      <alignment vertical="center"/>
    </xf>
    <xf numFmtId="0" fontId="17" fillId="33" borderId="0">
      <alignment vertical="center"/>
    </xf>
    <xf numFmtId="0" fontId="16" fillId="34" borderId="0" applyNumberFormat="0" applyBorder="0" applyAlignment="0" applyProtection="0">
      <alignment vertical="center"/>
    </xf>
    <xf numFmtId="0" fontId="17" fillId="35" borderId="0">
      <alignment vertical="center"/>
    </xf>
    <xf numFmtId="0" fontId="16" fillId="24" borderId="0" applyNumberFormat="0" applyBorder="0" applyAlignment="0" applyProtection="0">
      <alignment vertical="center"/>
    </xf>
    <xf numFmtId="0" fontId="17" fillId="25" borderId="0">
      <alignment vertical="center"/>
    </xf>
    <xf numFmtId="0" fontId="16" fillId="26" borderId="0" applyNumberFormat="0" applyBorder="0" applyAlignment="0" applyProtection="0">
      <alignment vertical="center"/>
    </xf>
    <xf numFmtId="0" fontId="17" fillId="27" borderId="0">
      <alignment vertical="center"/>
    </xf>
    <xf numFmtId="0" fontId="16" fillId="36" borderId="0" applyNumberFormat="0" applyBorder="0" applyAlignment="0" applyProtection="0">
      <alignment vertical="center"/>
    </xf>
    <xf numFmtId="0" fontId="17" fillId="37" borderId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0">
      <alignment vertical="center"/>
    </xf>
    <xf numFmtId="0" fontId="21" fillId="38" borderId="1" applyNumberFormat="0" applyAlignment="0" applyProtection="0">
      <alignment vertical="center"/>
    </xf>
    <xf numFmtId="0" fontId="22" fillId="39" borderId="2">
      <alignment vertical="center"/>
    </xf>
    <xf numFmtId="0" fontId="23" fillId="40" borderId="3" applyNumberFormat="0" applyAlignment="0" applyProtection="0">
      <alignment vertical="center"/>
    </xf>
    <xf numFmtId="0" fontId="24" fillId="41" borderId="4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>
      <alignment vertical="center"/>
    </xf>
    <xf numFmtId="0" fontId="29" fillId="0" borderId="5" applyNumberFormat="0" applyFill="0" applyAlignment="0" applyProtection="0">
      <alignment vertical="center"/>
    </xf>
    <xf numFmtId="0" fontId="30" fillId="0" borderId="6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35" fillId="12" borderId="1" applyNumberFormat="0" applyAlignment="0" applyProtection="0">
      <alignment vertical="center"/>
    </xf>
    <xf numFmtId="0" fontId="36" fillId="13" borderId="2">
      <alignment vertical="center"/>
    </xf>
    <xf numFmtId="0" fontId="37" fillId="0" borderId="11" applyNumberFormat="0" applyFill="0" applyAlignment="0" applyProtection="0">
      <alignment vertical="center"/>
    </xf>
    <xf numFmtId="0" fontId="38" fillId="0" borderId="12">
      <alignment vertical="center"/>
    </xf>
    <xf numFmtId="0" fontId="39" fillId="42" borderId="0" applyNumberFormat="0" applyBorder="0" applyAlignment="0" applyProtection="0">
      <alignment vertical="center"/>
    </xf>
    <xf numFmtId="0" fontId="40" fillId="43" borderId="0">
      <alignment vertical="center"/>
    </xf>
    <xf numFmtId="0" fontId="41" fillId="0" borderId="0"/>
    <xf numFmtId="0" fontId="13" fillId="44" borderId="13" applyNumberFormat="0" applyFont="0" applyAlignment="0" applyProtection="0">
      <alignment vertical="center"/>
    </xf>
    <xf numFmtId="0" fontId="14" fillId="45" borderId="14">
      <alignment vertical="center"/>
    </xf>
    <xf numFmtId="0" fontId="42" fillId="38" borderId="15" applyNumberFormat="0" applyAlignment="0" applyProtection="0">
      <alignment vertical="center"/>
    </xf>
    <xf numFmtId="0" fontId="43" fillId="39" borderId="16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>
      <alignment vertical="center"/>
    </xf>
    <xf numFmtId="0" fontId="46" fillId="0" borderId="17" applyNumberFormat="0" applyFill="0" applyAlignment="0" applyProtection="0">
      <alignment vertical="center"/>
    </xf>
    <xf numFmtId="0" fontId="47" fillId="0" borderId="18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>
      <alignment vertical="center"/>
    </xf>
    <xf numFmtId="0" fontId="18" fillId="3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38" borderId="1" applyNumberFormat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12" fillId="44" borderId="13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53" fillId="42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40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41" fontId="1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4" fillId="0" borderId="0">
      <alignment vertical="center"/>
    </xf>
    <xf numFmtId="0" fontId="12" fillId="0" borderId="0"/>
    <xf numFmtId="0" fontId="56" fillId="0" borderId="11" applyNumberFormat="0" applyFill="0" applyAlignment="0" applyProtection="0">
      <alignment vertical="center"/>
    </xf>
    <xf numFmtId="0" fontId="57" fillId="0" borderId="17" applyNumberFormat="0" applyFill="0" applyAlignment="0" applyProtection="0">
      <alignment vertical="center"/>
    </xf>
    <xf numFmtId="0" fontId="58" fillId="12" borderId="1" applyNumberFormat="0" applyAlignment="0" applyProtection="0">
      <alignment vertical="center"/>
    </xf>
    <xf numFmtId="0" fontId="59" fillId="0" borderId="5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4" fillId="38" borderId="15" applyNumberFormat="0" applyAlignment="0" applyProtection="0">
      <alignment vertical="center"/>
    </xf>
    <xf numFmtId="177" fontId="65" fillId="0" borderId="0" applyFont="0" applyFill="0" applyBorder="0" applyAlignment="0" applyProtection="0"/>
    <xf numFmtId="178" fontId="65" fillId="0" borderId="0" applyFont="0" applyFill="0" applyBorder="0" applyAlignment="0" applyProtection="0"/>
    <xf numFmtId="0" fontId="66" fillId="0" borderId="0"/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/>
    <xf numFmtId="0" fontId="14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437">
    <xf numFmtId="0" fontId="0" fillId="0" borderId="0" xfId="0">
      <alignment vertical="center"/>
    </xf>
    <xf numFmtId="0" fontId="67" fillId="0" borderId="0" xfId="0" applyFont="1">
      <alignment vertical="center"/>
    </xf>
    <xf numFmtId="176" fontId="67" fillId="0" borderId="0" xfId="0" applyNumberFormat="1" applyFont="1">
      <alignment vertical="center"/>
    </xf>
    <xf numFmtId="176" fontId="68" fillId="0" borderId="0" xfId="0" applyNumberFormat="1" applyFont="1">
      <alignment vertical="center"/>
    </xf>
    <xf numFmtId="41" fontId="76" fillId="48" borderId="23" xfId="1" applyFont="1" applyFill="1" applyBorder="1" applyAlignment="1">
      <alignment horizontal="center" vertical="center" shrinkToFit="1"/>
    </xf>
    <xf numFmtId="41" fontId="77" fillId="46" borderId="25" xfId="1" applyFont="1" applyFill="1" applyBorder="1" applyAlignment="1">
      <alignment horizontal="center" vertical="center" shrinkToFit="1"/>
    </xf>
    <xf numFmtId="0" fontId="70" fillId="49" borderId="23" xfId="0" applyFont="1" applyFill="1" applyBorder="1" applyAlignment="1">
      <alignment horizontal="center" vertical="center" shrinkToFit="1"/>
    </xf>
    <xf numFmtId="176" fontId="70" fillId="49" borderId="23" xfId="0" applyNumberFormat="1" applyFont="1" applyFill="1" applyBorder="1" applyAlignment="1">
      <alignment horizontal="center" vertical="center" shrinkToFit="1"/>
    </xf>
    <xf numFmtId="176" fontId="70" fillId="51" borderId="23" xfId="0" applyNumberFormat="1" applyFont="1" applyFill="1" applyBorder="1" applyAlignment="1">
      <alignment horizontal="center" vertical="center" shrinkToFit="1"/>
    </xf>
    <xf numFmtId="179" fontId="76" fillId="48" borderId="23" xfId="0" applyNumberFormat="1" applyFont="1" applyFill="1" applyBorder="1" applyAlignment="1">
      <alignment horizontal="center" vertical="center" shrinkToFit="1"/>
    </xf>
    <xf numFmtId="179" fontId="76" fillId="48" borderId="34" xfId="0" applyNumberFormat="1" applyFont="1" applyFill="1" applyBorder="1" applyAlignment="1">
      <alignment horizontal="center" vertical="center" shrinkToFit="1"/>
    </xf>
    <xf numFmtId="0" fontId="76" fillId="48" borderId="23" xfId="0" applyFont="1" applyFill="1" applyBorder="1" applyAlignment="1">
      <alignment horizontal="center" vertical="center" shrinkToFit="1"/>
    </xf>
    <xf numFmtId="0" fontId="76" fillId="48" borderId="34" xfId="0" applyFont="1" applyFill="1" applyBorder="1" applyAlignment="1">
      <alignment horizontal="center" vertical="center" shrinkToFit="1"/>
    </xf>
    <xf numFmtId="41" fontId="73" fillId="50" borderId="25" xfId="1" applyFont="1" applyFill="1" applyBorder="1" applyAlignment="1">
      <alignment horizontal="right" vertical="center" shrinkToFit="1"/>
    </xf>
    <xf numFmtId="41" fontId="73" fillId="46" borderId="25" xfId="1" applyFont="1" applyFill="1" applyBorder="1" applyAlignment="1">
      <alignment horizontal="right" vertical="center" shrinkToFit="1"/>
    </xf>
    <xf numFmtId="0" fontId="75" fillId="0" borderId="25" xfId="0" applyFont="1" applyBorder="1" applyAlignment="1">
      <alignment horizontal="center" vertical="center" shrinkToFit="1"/>
    </xf>
    <xf numFmtId="0" fontId="75" fillId="0" borderId="36" xfId="0" applyFont="1" applyBorder="1" applyAlignment="1">
      <alignment horizontal="center" vertical="center" shrinkToFit="1"/>
    </xf>
    <xf numFmtId="0" fontId="70" fillId="53" borderId="23" xfId="0" applyFont="1" applyFill="1" applyBorder="1" applyAlignment="1">
      <alignment horizontal="center" vertical="center" shrinkToFit="1"/>
    </xf>
    <xf numFmtId="176" fontId="70" fillId="53" borderId="23" xfId="0" applyNumberFormat="1" applyFont="1" applyFill="1" applyBorder="1" applyAlignment="1">
      <alignment horizontal="center" vertical="center" shrinkToFit="1"/>
    </xf>
    <xf numFmtId="0" fontId="70" fillId="53" borderId="34" xfId="0" applyFont="1" applyFill="1" applyBorder="1" applyAlignment="1">
      <alignment horizontal="center" vertical="center" shrinkToFit="1"/>
    </xf>
    <xf numFmtId="0" fontId="86" fillId="0" borderId="0" xfId="0" applyFont="1" applyAlignment="1">
      <alignment horizontal="left" vertical="center" wrapText="1"/>
    </xf>
    <xf numFmtId="41" fontId="80" fillId="47" borderId="30" xfId="1" applyFont="1" applyFill="1" applyBorder="1" applyAlignment="1">
      <alignment horizontal="center" vertical="center" shrinkToFit="1"/>
    </xf>
    <xf numFmtId="0" fontId="75" fillId="47" borderId="30" xfId="0" applyFont="1" applyFill="1" applyBorder="1" applyAlignment="1">
      <alignment horizontal="center" vertical="center" shrinkToFit="1"/>
    </xf>
    <xf numFmtId="0" fontId="75" fillId="47" borderId="40" xfId="0" applyFont="1" applyFill="1" applyBorder="1" applyAlignment="1">
      <alignment horizontal="center" vertical="center" shrinkToFit="1"/>
    </xf>
    <xf numFmtId="41" fontId="76" fillId="48" borderId="42" xfId="1" applyFont="1" applyFill="1" applyBorder="1" applyAlignment="1">
      <alignment horizontal="center" vertical="center" shrinkToFit="1"/>
    </xf>
    <xf numFmtId="0" fontId="75" fillId="48" borderId="42" xfId="0" applyFont="1" applyFill="1" applyBorder="1" applyAlignment="1">
      <alignment horizontal="center" vertical="center" shrinkToFit="1"/>
    </xf>
    <xf numFmtId="0" fontId="75" fillId="48" borderId="43" xfId="0" applyFont="1" applyFill="1" applyBorder="1" applyAlignment="1">
      <alignment horizontal="center" vertical="center" shrinkToFit="1"/>
    </xf>
    <xf numFmtId="41" fontId="76" fillId="46" borderId="30" xfId="1" applyFont="1" applyFill="1" applyBorder="1" applyAlignment="1">
      <alignment horizontal="center" vertical="center" shrinkToFit="1"/>
    </xf>
    <xf numFmtId="179" fontId="76" fillId="46" borderId="30" xfId="166" applyNumberFormat="1" applyFont="1" applyFill="1" applyBorder="1" applyAlignment="1">
      <alignment horizontal="center" vertical="center" shrinkToFit="1"/>
    </xf>
    <xf numFmtId="179" fontId="76" fillId="46" borderId="40" xfId="166" applyNumberFormat="1" applyFont="1" applyFill="1" applyBorder="1" applyAlignment="1">
      <alignment horizontal="center" vertical="center" shrinkToFit="1"/>
    </xf>
    <xf numFmtId="0" fontId="77" fillId="46" borderId="45" xfId="0" applyFont="1" applyFill="1" applyBorder="1" applyAlignment="1">
      <alignment horizontal="center" vertical="center" shrinkToFit="1"/>
    </xf>
    <xf numFmtId="41" fontId="77" fillId="46" borderId="45" xfId="1" applyFont="1" applyFill="1" applyBorder="1" applyAlignment="1">
      <alignment horizontal="center" vertical="center" shrinkToFit="1"/>
    </xf>
    <xf numFmtId="41" fontId="73" fillId="50" borderId="45" xfId="1" applyFont="1" applyFill="1" applyBorder="1" applyAlignment="1">
      <alignment horizontal="right" vertical="center" shrinkToFit="1"/>
    </xf>
    <xf numFmtId="9" fontId="75" fillId="46" borderId="45" xfId="0" applyNumberFormat="1" applyFont="1" applyFill="1" applyBorder="1" applyAlignment="1">
      <alignment horizontal="center" vertical="center" shrinkToFit="1"/>
    </xf>
    <xf numFmtId="41" fontId="73" fillId="46" borderId="45" xfId="1" applyFont="1" applyFill="1" applyBorder="1" applyAlignment="1">
      <alignment horizontal="right" vertical="center" shrinkToFit="1"/>
    </xf>
    <xf numFmtId="9" fontId="75" fillId="46" borderId="44" xfId="0" applyNumberFormat="1" applyFont="1" applyFill="1" applyBorder="1" applyAlignment="1">
      <alignment horizontal="center" vertical="center" shrinkToFit="1"/>
    </xf>
    <xf numFmtId="41" fontId="77" fillId="46" borderId="30" xfId="1" applyFont="1" applyFill="1" applyBorder="1" applyAlignment="1">
      <alignment horizontal="center" vertical="center" shrinkToFit="1"/>
    </xf>
    <xf numFmtId="9" fontId="75" fillId="46" borderId="30" xfId="0" applyNumberFormat="1" applyFont="1" applyFill="1" applyBorder="1" applyAlignment="1">
      <alignment horizontal="center" vertical="center" shrinkToFit="1"/>
    </xf>
    <xf numFmtId="9" fontId="75" fillId="46" borderId="40" xfId="0" applyNumberFormat="1" applyFont="1" applyFill="1" applyBorder="1" applyAlignment="1">
      <alignment horizontal="center" vertical="center" shrinkToFit="1"/>
    </xf>
    <xf numFmtId="0" fontId="72" fillId="46" borderId="20" xfId="0" applyFont="1" applyFill="1" applyBorder="1" applyAlignment="1">
      <alignment horizontal="center" vertical="center" wrapText="1" shrinkToFit="1"/>
    </xf>
    <xf numFmtId="0" fontId="72" fillId="46" borderId="20" xfId="0" applyFont="1" applyFill="1" applyBorder="1" applyAlignment="1">
      <alignment horizontal="center" vertical="center" shrinkToFit="1"/>
    </xf>
    <xf numFmtId="0" fontId="73" fillId="50" borderId="20" xfId="0" applyFont="1" applyFill="1" applyBorder="1" applyAlignment="1">
      <alignment horizontal="center" vertical="center" shrinkToFit="1"/>
    </xf>
    <xf numFmtId="41" fontId="77" fillId="46" borderId="20" xfId="1" applyFont="1" applyFill="1" applyBorder="1" applyAlignment="1">
      <alignment horizontal="center" vertical="center" shrinkToFit="1"/>
    </xf>
    <xf numFmtId="41" fontId="73" fillId="50" borderId="20" xfId="1" applyFont="1" applyFill="1" applyBorder="1" applyAlignment="1">
      <alignment horizontal="center" vertical="center" shrinkToFit="1"/>
    </xf>
    <xf numFmtId="41" fontId="74" fillId="46" borderId="20" xfId="1" applyFont="1" applyFill="1" applyBorder="1" applyAlignment="1">
      <alignment horizontal="center" vertical="center" shrinkToFit="1"/>
    </xf>
    <xf numFmtId="41" fontId="75" fillId="46" borderId="20" xfId="1" applyFont="1" applyFill="1" applyBorder="1" applyAlignment="1">
      <alignment horizontal="center" vertical="center" shrinkToFit="1"/>
    </xf>
    <xf numFmtId="41" fontId="73" fillId="46" borderId="20" xfId="1" applyFont="1" applyFill="1" applyBorder="1" applyAlignment="1">
      <alignment horizontal="center" vertical="center" shrinkToFit="1"/>
    </xf>
    <xf numFmtId="41" fontId="75" fillId="46" borderId="47" xfId="1" applyFont="1" applyFill="1" applyBorder="1" applyAlignment="1">
      <alignment horizontal="center" vertical="center" shrinkToFit="1"/>
    </xf>
    <xf numFmtId="0" fontId="72" fillId="46" borderId="48" xfId="0" applyFont="1" applyFill="1" applyBorder="1" applyAlignment="1">
      <alignment horizontal="center" vertical="center" shrinkToFit="1"/>
    </xf>
    <xf numFmtId="0" fontId="73" fillId="50" borderId="48" xfId="0" applyFont="1" applyFill="1" applyBorder="1" applyAlignment="1">
      <alignment horizontal="center" vertical="center" shrinkToFit="1"/>
    </xf>
    <xf numFmtId="41" fontId="77" fillId="46" borderId="48" xfId="1" applyFont="1" applyFill="1" applyBorder="1" applyAlignment="1">
      <alignment horizontal="center" vertical="center" shrinkToFit="1"/>
    </xf>
    <xf numFmtId="41" fontId="73" fillId="50" borderId="48" xfId="1" applyFont="1" applyFill="1" applyBorder="1" applyAlignment="1">
      <alignment horizontal="center" vertical="center" shrinkToFit="1"/>
    </xf>
    <xf numFmtId="41" fontId="74" fillId="46" borderId="48" xfId="1" applyFont="1" applyFill="1" applyBorder="1" applyAlignment="1">
      <alignment horizontal="center" vertical="center" shrinkToFit="1"/>
    </xf>
    <xf numFmtId="41" fontId="75" fillId="46" borderId="48" xfId="1" applyFont="1" applyFill="1" applyBorder="1" applyAlignment="1">
      <alignment horizontal="center" vertical="center" shrinkToFit="1"/>
    </xf>
    <xf numFmtId="41" fontId="73" fillId="46" borderId="48" xfId="1" applyFont="1" applyFill="1" applyBorder="1" applyAlignment="1">
      <alignment horizontal="center" vertical="center" shrinkToFit="1"/>
    </xf>
    <xf numFmtId="41" fontId="75" fillId="46" borderId="46" xfId="1" applyFont="1" applyFill="1" applyBorder="1" applyAlignment="1">
      <alignment horizontal="center" vertical="center" shrinkToFit="1"/>
    </xf>
    <xf numFmtId="41" fontId="78" fillId="50" borderId="30" xfId="1" applyFont="1" applyFill="1" applyBorder="1" applyAlignment="1">
      <alignment horizontal="right" vertical="center" shrinkToFit="1"/>
    </xf>
    <xf numFmtId="0" fontId="75" fillId="0" borderId="30" xfId="0" applyFont="1" applyBorder="1" applyAlignment="1">
      <alignment horizontal="center" vertical="center" shrinkToFit="1"/>
    </xf>
    <xf numFmtId="41" fontId="78" fillId="46" borderId="30" xfId="1" applyFont="1" applyFill="1" applyBorder="1" applyAlignment="1">
      <alignment horizontal="right" vertical="center" shrinkToFit="1"/>
    </xf>
    <xf numFmtId="0" fontId="75" fillId="0" borderId="40" xfId="0" applyFont="1" applyBorder="1" applyAlignment="1">
      <alignment horizontal="center" vertical="center" shrinkToFit="1"/>
    </xf>
    <xf numFmtId="0" fontId="75" fillId="0" borderId="45" xfId="0" applyFont="1" applyBorder="1" applyAlignment="1">
      <alignment horizontal="center" vertical="center" shrinkToFit="1"/>
    </xf>
    <xf numFmtId="41" fontId="78" fillId="46" borderId="45" xfId="1" applyFont="1" applyFill="1" applyBorder="1" applyAlignment="1">
      <alignment horizontal="right" vertical="center" shrinkToFit="1"/>
    </xf>
    <xf numFmtId="0" fontId="75" fillId="0" borderId="44" xfId="0" applyFont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8" fillId="0" borderId="0" xfId="0" applyFont="1" applyProtection="1">
      <alignment vertical="center"/>
      <protection locked="0"/>
    </xf>
    <xf numFmtId="0" fontId="82" fillId="0" borderId="0" xfId="0" applyFont="1" applyAlignment="1" applyProtection="1">
      <alignment horizontal="center" vertical="center" wrapText="1"/>
      <protection locked="0"/>
    </xf>
    <xf numFmtId="0" fontId="83" fillId="0" borderId="0" xfId="0" applyFont="1" applyProtection="1">
      <alignment vertical="center"/>
      <protection locked="0"/>
    </xf>
    <xf numFmtId="0" fontId="82" fillId="0" borderId="33" xfId="0" applyFont="1" applyBorder="1" applyAlignment="1" applyProtection="1">
      <alignment horizontal="center" vertical="center"/>
      <protection locked="0"/>
    </xf>
    <xf numFmtId="0" fontId="92" fillId="0" borderId="35" xfId="0" applyFont="1" applyBorder="1" applyAlignment="1" applyProtection="1">
      <alignment horizontal="center" vertical="center"/>
      <protection locked="0"/>
    </xf>
    <xf numFmtId="0" fontId="84" fillId="0" borderId="59" xfId="0" applyFont="1" applyBorder="1" applyAlignment="1" applyProtection="1">
      <alignment horizontal="center" vertical="center"/>
      <protection locked="0"/>
    </xf>
    <xf numFmtId="0" fontId="84" fillId="0" borderId="78" xfId="0" applyFont="1" applyBorder="1" applyAlignment="1" applyProtection="1">
      <alignment horizontal="center" vertical="center"/>
      <protection locked="0"/>
    </xf>
    <xf numFmtId="0" fontId="84" fillId="0" borderId="55" xfId="0" applyFont="1" applyBorder="1" applyAlignment="1" applyProtection="1">
      <alignment horizontal="center" vertical="center"/>
      <protection locked="0"/>
    </xf>
    <xf numFmtId="0" fontId="84" fillId="0" borderId="83" xfId="0" applyFont="1" applyBorder="1" applyAlignment="1" applyProtection="1">
      <alignment horizontal="center" vertical="center"/>
      <protection locked="0"/>
    </xf>
    <xf numFmtId="0" fontId="84" fillId="0" borderId="57" xfId="0" applyFont="1" applyBorder="1" applyAlignment="1" applyProtection="1">
      <alignment horizontal="center" vertical="center"/>
      <protection locked="0"/>
    </xf>
    <xf numFmtId="0" fontId="84" fillId="0" borderId="95" xfId="0" applyFont="1" applyBorder="1" applyAlignment="1" applyProtection="1">
      <alignment horizontal="center" vertical="center"/>
      <protection locked="0"/>
    </xf>
    <xf numFmtId="0" fontId="93" fillId="55" borderId="64" xfId="0" applyFont="1" applyFill="1" applyBorder="1" applyAlignment="1" applyProtection="1">
      <alignment horizontal="center" vertical="center"/>
      <protection locked="0"/>
    </xf>
    <xf numFmtId="0" fontId="93" fillId="55" borderId="65" xfId="0" applyFont="1" applyFill="1" applyBorder="1" applyAlignment="1" applyProtection="1">
      <alignment horizontal="center" vertical="center"/>
      <protection locked="0"/>
    </xf>
    <xf numFmtId="0" fontId="93" fillId="55" borderId="66" xfId="0" applyFont="1" applyFill="1" applyBorder="1" applyAlignment="1" applyProtection="1">
      <alignment horizontal="center" vertical="center"/>
      <protection locked="0"/>
    </xf>
    <xf numFmtId="0" fontId="93" fillId="55" borderId="54" xfId="0" applyFont="1" applyFill="1" applyBorder="1" applyAlignment="1" applyProtection="1">
      <alignment horizontal="center" vertical="center"/>
      <protection locked="0"/>
    </xf>
    <xf numFmtId="0" fontId="93" fillId="55" borderId="67" xfId="0" applyFont="1" applyFill="1" applyBorder="1" applyAlignment="1" applyProtection="1">
      <alignment horizontal="center" vertical="center"/>
      <protection locked="0"/>
    </xf>
    <xf numFmtId="180" fontId="93" fillId="55" borderId="68" xfId="0" applyNumberFormat="1" applyFont="1" applyFill="1" applyBorder="1" applyProtection="1">
      <alignment vertical="center"/>
      <protection locked="0"/>
    </xf>
    <xf numFmtId="180" fontId="93" fillId="55" borderId="69" xfId="0" applyNumberFormat="1" applyFont="1" applyFill="1" applyBorder="1" applyProtection="1">
      <alignment vertical="center"/>
      <protection locked="0"/>
    </xf>
    <xf numFmtId="180" fontId="93" fillId="55" borderId="70" xfId="0" applyNumberFormat="1" applyFont="1" applyFill="1" applyBorder="1" applyProtection="1">
      <alignment vertical="center"/>
      <protection locked="0"/>
    </xf>
    <xf numFmtId="180" fontId="90" fillId="55" borderId="54" xfId="0" applyNumberFormat="1" applyFont="1" applyFill="1" applyBorder="1">
      <alignment vertical="center"/>
    </xf>
    <xf numFmtId="0" fontId="89" fillId="0" borderId="0" xfId="0" applyFont="1" applyAlignment="1">
      <alignment vertical="center" wrapText="1"/>
    </xf>
    <xf numFmtId="0" fontId="98" fillId="49" borderId="23" xfId="0" applyFont="1" applyFill="1" applyBorder="1" applyAlignment="1">
      <alignment horizontal="center" vertical="center"/>
    </xf>
    <xf numFmtId="0" fontId="98" fillId="53" borderId="23" xfId="0" applyFont="1" applyFill="1" applyBorder="1" applyAlignment="1">
      <alignment horizontal="center" vertical="center"/>
    </xf>
    <xf numFmtId="0" fontId="98" fillId="51" borderId="23" xfId="0" applyFont="1" applyFill="1" applyBorder="1" applyAlignment="1">
      <alignment horizontal="center" vertical="center"/>
    </xf>
    <xf numFmtId="0" fontId="98" fillId="53" borderId="34" xfId="0" applyFont="1" applyFill="1" applyBorder="1" applyAlignment="1">
      <alignment horizontal="center" vertical="center"/>
    </xf>
    <xf numFmtId="180" fontId="97" fillId="47" borderId="24" xfId="0" applyNumberFormat="1" applyFont="1" applyFill="1" applyBorder="1" applyAlignment="1" applyProtection="1">
      <alignment vertical="center" shrinkToFit="1"/>
      <protection locked="0"/>
    </xf>
    <xf numFmtId="180" fontId="97" fillId="47" borderId="110" xfId="0" applyNumberFormat="1" applyFont="1" applyFill="1" applyBorder="1" applyAlignment="1" applyProtection="1">
      <alignment vertical="center" shrinkToFit="1"/>
      <protection locked="0"/>
    </xf>
    <xf numFmtId="180" fontId="96" fillId="0" borderId="20" xfId="0" applyNumberFormat="1" applyFont="1" applyBorder="1" applyAlignment="1" applyProtection="1">
      <alignment vertical="center" shrinkToFit="1"/>
      <protection locked="0"/>
    </xf>
    <xf numFmtId="180" fontId="96" fillId="0" borderId="47" xfId="0" applyNumberFormat="1" applyFont="1" applyBorder="1" applyAlignment="1" applyProtection="1">
      <alignment vertical="center" shrinkToFit="1"/>
      <protection locked="0"/>
    </xf>
    <xf numFmtId="0" fontId="96" fillId="0" borderId="95" xfId="0" applyFont="1" applyBorder="1" applyAlignment="1" applyProtection="1">
      <alignment horizontal="center" vertical="center" shrinkToFit="1"/>
      <protection locked="0"/>
    </xf>
    <xf numFmtId="0" fontId="96" fillId="0" borderId="33" xfId="0" applyFont="1" applyBorder="1" applyAlignment="1" applyProtection="1">
      <alignment horizontal="center" vertical="center" shrinkToFit="1"/>
      <protection locked="0"/>
    </xf>
    <xf numFmtId="0" fontId="96" fillId="0" borderId="35" xfId="0" applyFont="1" applyBorder="1" applyAlignment="1" applyProtection="1">
      <alignment horizontal="center" vertical="center" shrinkToFit="1"/>
      <protection locked="0"/>
    </xf>
    <xf numFmtId="0" fontId="82" fillId="51" borderId="19" xfId="0" applyFont="1" applyFill="1" applyBorder="1" applyAlignment="1" applyProtection="1">
      <alignment horizontal="center" vertical="center" wrapText="1"/>
      <protection locked="0"/>
    </xf>
    <xf numFmtId="0" fontId="82" fillId="51" borderId="33" xfId="0" applyFont="1" applyFill="1" applyBorder="1" applyAlignment="1" applyProtection="1">
      <alignment horizontal="center" vertical="center"/>
      <protection locked="0"/>
    </xf>
    <xf numFmtId="0" fontId="82" fillId="51" borderId="23" xfId="0" applyFont="1" applyFill="1" applyBorder="1" applyAlignment="1" applyProtection="1">
      <alignment horizontal="center" vertical="center"/>
      <protection locked="0"/>
    </xf>
    <xf numFmtId="0" fontId="90" fillId="57" borderId="54" xfId="0" applyFont="1" applyFill="1" applyBorder="1" applyAlignment="1" applyProtection="1">
      <alignment horizontal="center" vertical="center"/>
      <protection locked="0"/>
    </xf>
    <xf numFmtId="0" fontId="90" fillId="57" borderId="67" xfId="0" applyFont="1" applyFill="1" applyBorder="1" applyAlignment="1" applyProtection="1">
      <alignment horizontal="center" vertical="center"/>
      <protection locked="0"/>
    </xf>
    <xf numFmtId="180" fontId="90" fillId="57" borderId="54" xfId="0" applyNumberFormat="1" applyFont="1" applyFill="1" applyBorder="1">
      <alignment vertical="center"/>
    </xf>
    <xf numFmtId="180" fontId="90" fillId="57" borderId="67" xfId="0" applyNumberFormat="1" applyFont="1" applyFill="1" applyBorder="1">
      <alignment vertical="center"/>
    </xf>
    <xf numFmtId="180" fontId="90" fillId="57" borderId="71" xfId="0" applyNumberFormat="1" applyFont="1" applyFill="1" applyBorder="1">
      <alignment vertical="center"/>
    </xf>
    <xf numFmtId="0" fontId="90" fillId="46" borderId="25" xfId="0" applyFont="1" applyFill="1" applyBorder="1" applyAlignment="1">
      <alignment horizontal="center" vertical="center"/>
    </xf>
    <xf numFmtId="0" fontId="92" fillId="53" borderId="54" xfId="0" applyFont="1" applyFill="1" applyBorder="1" applyAlignment="1" applyProtection="1">
      <alignment horizontal="center" vertical="center"/>
      <protection locked="0"/>
    </xf>
    <xf numFmtId="0" fontId="92" fillId="53" borderId="19" xfId="0" applyFont="1" applyFill="1" applyBorder="1" applyAlignment="1" applyProtection="1">
      <alignment horizontal="center" vertical="center"/>
      <protection locked="0"/>
    </xf>
    <xf numFmtId="0" fontId="92" fillId="53" borderId="73" xfId="0" applyFont="1" applyFill="1" applyBorder="1" applyAlignment="1" applyProtection="1">
      <alignment horizontal="center" vertical="center"/>
      <protection locked="0"/>
    </xf>
    <xf numFmtId="0" fontId="92" fillId="53" borderId="67" xfId="0" applyFont="1" applyFill="1" applyBorder="1" applyAlignment="1" applyProtection="1">
      <alignment horizontal="center" vertical="center"/>
      <protection locked="0"/>
    </xf>
    <xf numFmtId="0" fontId="84" fillId="58" borderId="90" xfId="0" applyFont="1" applyFill="1" applyBorder="1" applyAlignment="1" applyProtection="1">
      <alignment horizontal="center" vertical="center"/>
      <protection locked="0"/>
    </xf>
    <xf numFmtId="0" fontId="84" fillId="58" borderId="100" xfId="0" applyFont="1" applyFill="1" applyBorder="1" applyAlignment="1" applyProtection="1">
      <alignment horizontal="center" vertical="center"/>
      <protection locked="0"/>
    </xf>
    <xf numFmtId="0" fontId="84" fillId="58" borderId="59" xfId="0" applyFont="1" applyFill="1" applyBorder="1" applyAlignment="1" applyProtection="1">
      <alignment horizontal="center" vertical="center"/>
      <protection locked="0"/>
    </xf>
    <xf numFmtId="0" fontId="84" fillId="58" borderId="88" xfId="0" applyFont="1" applyFill="1" applyBorder="1" applyAlignment="1" applyProtection="1">
      <alignment horizontal="center" vertical="center"/>
      <protection locked="0"/>
    </xf>
    <xf numFmtId="0" fontId="84" fillId="58" borderId="55" xfId="0" applyFont="1" applyFill="1" applyBorder="1" applyAlignment="1" applyProtection="1">
      <alignment horizontal="center" vertical="center"/>
      <protection locked="0"/>
    </xf>
    <xf numFmtId="0" fontId="84" fillId="58" borderId="83" xfId="0" applyFont="1" applyFill="1" applyBorder="1" applyAlignment="1" applyProtection="1">
      <alignment horizontal="center" vertical="center"/>
      <protection locked="0"/>
    </xf>
    <xf numFmtId="0" fontId="84" fillId="0" borderId="0" xfId="0" applyFont="1">
      <alignment vertical="center"/>
    </xf>
    <xf numFmtId="49" fontId="84" fillId="0" borderId="0" xfId="0" applyNumberFormat="1" applyFont="1" applyAlignment="1">
      <alignment horizontal="center" vertical="center"/>
    </xf>
    <xf numFmtId="0" fontId="92" fillId="56" borderId="23" xfId="0" applyFont="1" applyFill="1" applyBorder="1" applyAlignment="1">
      <alignment horizontal="center" vertical="center"/>
    </xf>
    <xf numFmtId="0" fontId="84" fillId="0" borderId="23" xfId="0" applyFont="1" applyBorder="1" applyAlignment="1">
      <alignment horizontal="center" vertical="center"/>
    </xf>
    <xf numFmtId="49" fontId="84" fillId="0" borderId="23" xfId="0" applyNumberFormat="1" applyFont="1" applyBorder="1" applyAlignment="1">
      <alignment horizontal="center" vertical="center"/>
    </xf>
    <xf numFmtId="0" fontId="84" fillId="0" borderId="23" xfId="0" quotePrefix="1" applyFont="1" applyBorder="1" applyAlignment="1">
      <alignment horizontal="center" vertical="center"/>
    </xf>
    <xf numFmtId="180" fontId="91" fillId="46" borderId="23" xfId="0" applyNumberFormat="1" applyFont="1" applyFill="1" applyBorder="1">
      <alignment vertical="center"/>
    </xf>
    <xf numFmtId="180" fontId="91" fillId="46" borderId="25" xfId="0" applyNumberFormat="1" applyFont="1" applyFill="1" applyBorder="1">
      <alignment vertical="center"/>
    </xf>
    <xf numFmtId="0" fontId="82" fillId="51" borderId="31" xfId="0" applyFont="1" applyFill="1" applyBorder="1" applyAlignment="1" applyProtection="1">
      <alignment horizontal="center" vertical="center"/>
      <protection locked="0"/>
    </xf>
    <xf numFmtId="0" fontId="90" fillId="57" borderId="31" xfId="0" applyFont="1" applyFill="1" applyBorder="1" applyAlignment="1" applyProtection="1">
      <alignment horizontal="center" vertical="center"/>
      <protection locked="0"/>
    </xf>
    <xf numFmtId="0" fontId="90" fillId="57" borderId="19" xfId="0" applyFont="1" applyFill="1" applyBorder="1" applyAlignment="1" applyProtection="1">
      <alignment horizontal="center" vertical="center"/>
      <protection locked="0"/>
    </xf>
    <xf numFmtId="180" fontId="91" fillId="57" borderId="31" xfId="0" applyNumberFormat="1" applyFont="1" applyFill="1" applyBorder="1" applyProtection="1">
      <alignment vertical="center"/>
      <protection locked="0"/>
    </xf>
    <xf numFmtId="180" fontId="91" fillId="57" borderId="19" xfId="0" applyNumberFormat="1" applyFont="1" applyFill="1" applyBorder="1" applyProtection="1">
      <alignment vertical="center"/>
      <protection locked="0"/>
    </xf>
    <xf numFmtId="180" fontId="91" fillId="57" borderId="51" xfId="0" applyNumberFormat="1" applyFont="1" applyFill="1" applyBorder="1" applyProtection="1">
      <alignment vertical="center"/>
      <protection locked="0"/>
    </xf>
    <xf numFmtId="0" fontId="92" fillId="53" borderId="31" xfId="0" applyFont="1" applyFill="1" applyBorder="1" applyAlignment="1" applyProtection="1">
      <alignment horizontal="center" vertical="center"/>
      <protection locked="0"/>
    </xf>
    <xf numFmtId="0" fontId="84" fillId="0" borderId="33" xfId="0" applyFont="1" applyBorder="1" applyAlignment="1" applyProtection="1">
      <alignment horizontal="center" vertical="center"/>
      <protection locked="0"/>
    </xf>
    <xf numFmtId="0" fontId="84" fillId="58" borderId="23" xfId="0" applyFont="1" applyFill="1" applyBorder="1" applyAlignment="1" applyProtection="1">
      <alignment horizontal="center" vertical="center"/>
      <protection locked="0"/>
    </xf>
    <xf numFmtId="0" fontId="93" fillId="59" borderId="64" xfId="0" applyFont="1" applyFill="1" applyBorder="1" applyAlignment="1" applyProtection="1">
      <alignment horizontal="center" vertical="center"/>
      <protection locked="0"/>
    </xf>
    <xf numFmtId="180" fontId="90" fillId="59" borderId="54" xfId="0" applyNumberFormat="1" applyFont="1" applyFill="1" applyBorder="1">
      <alignment vertical="center"/>
    </xf>
    <xf numFmtId="0" fontId="93" fillId="54" borderId="63" xfId="0" applyFont="1" applyFill="1" applyBorder="1" applyAlignment="1" applyProtection="1">
      <alignment horizontal="center" vertical="center"/>
      <protection locked="0"/>
    </xf>
    <xf numFmtId="0" fontId="82" fillId="46" borderId="58" xfId="0" applyFont="1" applyFill="1" applyBorder="1" applyAlignment="1" applyProtection="1">
      <alignment horizontal="center" vertical="center" wrapText="1"/>
      <protection locked="0"/>
    </xf>
    <xf numFmtId="0" fontId="90" fillId="46" borderId="58" xfId="0" applyFont="1" applyFill="1" applyBorder="1" applyAlignment="1">
      <alignment horizontal="center" vertical="center"/>
    </xf>
    <xf numFmtId="0" fontId="8" fillId="46" borderId="0" xfId="0" applyFont="1" applyFill="1" applyProtection="1">
      <alignment vertical="center"/>
      <protection locked="0"/>
    </xf>
    <xf numFmtId="0" fontId="92" fillId="46" borderId="58" xfId="0" applyFont="1" applyFill="1" applyBorder="1" applyAlignment="1" applyProtection="1">
      <alignment horizontal="center" vertical="center" wrapText="1"/>
      <protection locked="0"/>
    </xf>
    <xf numFmtId="0" fontId="92" fillId="46" borderId="58" xfId="0" applyFont="1" applyFill="1" applyBorder="1" applyAlignment="1" applyProtection="1">
      <alignment horizontal="center" vertical="center"/>
      <protection locked="0"/>
    </xf>
    <xf numFmtId="41" fontId="91" fillId="46" borderId="58" xfId="1" applyFont="1" applyFill="1" applyBorder="1" applyAlignment="1" applyProtection="1">
      <alignment horizontal="center" vertical="center"/>
      <protection locked="0"/>
    </xf>
    <xf numFmtId="0" fontId="102" fillId="50" borderId="25" xfId="0" applyFont="1" applyFill="1" applyBorder="1" applyAlignment="1">
      <alignment horizontal="center" vertical="center"/>
    </xf>
    <xf numFmtId="180" fontId="95" fillId="0" borderId="81" xfId="0" applyNumberFormat="1" applyFont="1" applyBorder="1" applyProtection="1">
      <alignment vertical="center"/>
      <protection locked="0"/>
    </xf>
    <xf numFmtId="180" fontId="95" fillId="0" borderId="86" xfId="0" applyNumberFormat="1" applyFont="1" applyBorder="1" applyProtection="1">
      <alignment vertical="center"/>
      <protection locked="0"/>
    </xf>
    <xf numFmtId="180" fontId="95" fillId="53" borderId="31" xfId="0" applyNumberFormat="1" applyFont="1" applyFill="1" applyBorder="1" applyProtection="1">
      <alignment vertical="center"/>
      <protection locked="0"/>
    </xf>
    <xf numFmtId="180" fontId="95" fillId="53" borderId="19" xfId="0" applyNumberFormat="1" applyFont="1" applyFill="1" applyBorder="1" applyProtection="1">
      <alignment vertical="center"/>
      <protection locked="0"/>
    </xf>
    <xf numFmtId="180" fontId="95" fillId="53" borderId="51" xfId="0" applyNumberFormat="1" applyFont="1" applyFill="1" applyBorder="1" applyProtection="1">
      <alignment vertical="center"/>
      <protection locked="0"/>
    </xf>
    <xf numFmtId="180" fontId="95" fillId="53" borderId="76" xfId="0" applyNumberFormat="1" applyFont="1" applyFill="1" applyBorder="1" applyProtection="1">
      <alignment vertical="center"/>
      <protection locked="0"/>
    </xf>
    <xf numFmtId="180" fontId="95" fillId="53" borderId="73" xfId="0" applyNumberFormat="1" applyFont="1" applyFill="1" applyBorder="1" applyProtection="1">
      <alignment vertical="center"/>
      <protection locked="0"/>
    </xf>
    <xf numFmtId="180" fontId="95" fillId="53" borderId="74" xfId="0" applyNumberFormat="1" applyFont="1" applyFill="1" applyBorder="1" applyProtection="1">
      <alignment vertical="center"/>
      <protection locked="0"/>
    </xf>
    <xf numFmtId="180" fontId="95" fillId="0" borderId="87" xfId="0" applyNumberFormat="1" applyFont="1" applyBorder="1" applyProtection="1">
      <alignment vertical="center"/>
      <protection locked="0"/>
    </xf>
    <xf numFmtId="180" fontId="95" fillId="53" borderId="54" xfId="0" applyNumberFormat="1" applyFont="1" applyFill="1" applyBorder="1" applyProtection="1">
      <alignment vertical="center"/>
      <protection locked="0"/>
    </xf>
    <xf numFmtId="180" fontId="95" fillId="53" borderId="67" xfId="0" applyNumberFormat="1" applyFont="1" applyFill="1" applyBorder="1" applyProtection="1">
      <alignment vertical="center"/>
      <protection locked="0"/>
    </xf>
    <xf numFmtId="180" fontId="95" fillId="53" borderId="71" xfId="0" applyNumberFormat="1" applyFont="1" applyFill="1" applyBorder="1" applyProtection="1">
      <alignment vertical="center"/>
      <protection locked="0"/>
    </xf>
    <xf numFmtId="180" fontId="95" fillId="58" borderId="93" xfId="0" applyNumberFormat="1" applyFont="1" applyFill="1" applyBorder="1" applyProtection="1">
      <alignment vertical="center"/>
      <protection locked="0"/>
    </xf>
    <xf numFmtId="180" fontId="95" fillId="58" borderId="90" xfId="0" applyNumberFormat="1" applyFont="1" applyFill="1" applyBorder="1" applyProtection="1">
      <alignment vertical="center"/>
      <protection locked="0"/>
    </xf>
    <xf numFmtId="180" fontId="95" fillId="58" borderId="91" xfId="0" applyNumberFormat="1" applyFont="1" applyFill="1" applyBorder="1" applyProtection="1">
      <alignment vertical="center"/>
      <protection locked="0"/>
    </xf>
    <xf numFmtId="180" fontId="95" fillId="0" borderId="99" xfId="0" applyNumberFormat="1" applyFont="1" applyBorder="1" applyProtection="1">
      <alignment vertical="center"/>
      <protection locked="0"/>
    </xf>
    <xf numFmtId="180" fontId="95" fillId="58" borderId="54" xfId="0" applyNumberFormat="1" applyFont="1" applyFill="1" applyBorder="1" applyProtection="1">
      <alignment vertical="center"/>
      <protection locked="0"/>
    </xf>
    <xf numFmtId="180" fontId="95" fillId="58" borderId="67" xfId="0" applyNumberFormat="1" applyFont="1" applyFill="1" applyBorder="1" applyProtection="1">
      <alignment vertical="center"/>
      <protection locked="0"/>
    </xf>
    <xf numFmtId="180" fontId="95" fillId="58" borderId="71" xfId="0" applyNumberFormat="1" applyFont="1" applyFill="1" applyBorder="1" applyProtection="1">
      <alignment vertical="center"/>
      <protection locked="0"/>
    </xf>
    <xf numFmtId="180" fontId="95" fillId="58" borderId="101" xfId="0" applyNumberFormat="1" applyFont="1" applyFill="1" applyBorder="1" applyProtection="1">
      <alignment vertical="center"/>
      <protection locked="0"/>
    </xf>
    <xf numFmtId="180" fontId="95" fillId="58" borderId="33" xfId="0" applyNumberFormat="1" applyFont="1" applyFill="1" applyBorder="1" applyProtection="1">
      <alignment vertical="center"/>
      <protection locked="0"/>
    </xf>
    <xf numFmtId="180" fontId="95" fillId="58" borderId="23" xfId="0" applyNumberFormat="1" applyFont="1" applyFill="1" applyBorder="1" applyProtection="1">
      <alignment vertical="center"/>
      <protection locked="0"/>
    </xf>
    <xf numFmtId="180" fontId="95" fillId="58" borderId="26" xfId="0" applyNumberFormat="1" applyFont="1" applyFill="1" applyBorder="1" applyProtection="1">
      <alignment vertical="center"/>
      <protection locked="0"/>
    </xf>
    <xf numFmtId="180" fontId="95" fillId="0" borderId="101" xfId="0" applyNumberFormat="1" applyFont="1" applyBorder="1" applyProtection="1">
      <alignment vertical="center"/>
      <protection locked="0"/>
    </xf>
    <xf numFmtId="180" fontId="95" fillId="58" borderId="87" xfId="0" applyNumberFormat="1" applyFont="1" applyFill="1" applyBorder="1" applyProtection="1">
      <alignment vertical="center"/>
      <protection locked="0"/>
    </xf>
    <xf numFmtId="180" fontId="95" fillId="58" borderId="86" xfId="0" applyNumberFormat="1" applyFont="1" applyFill="1" applyBorder="1" applyProtection="1">
      <alignment vertical="center"/>
      <protection locked="0"/>
    </xf>
    <xf numFmtId="180" fontId="90" fillId="54" borderId="56" xfId="0" applyNumberFormat="1" applyFont="1" applyFill="1" applyBorder="1">
      <alignment vertical="center"/>
    </xf>
    <xf numFmtId="180" fontId="90" fillId="57" borderId="56" xfId="0" applyNumberFormat="1" applyFont="1" applyFill="1" applyBorder="1">
      <alignment vertical="center"/>
    </xf>
    <xf numFmtId="180" fontId="95" fillId="53" borderId="72" xfId="0" applyNumberFormat="1" applyFont="1" applyFill="1" applyBorder="1" applyProtection="1">
      <alignment vertical="center"/>
      <protection locked="0"/>
    </xf>
    <xf numFmtId="180" fontId="95" fillId="53" borderId="77" xfId="0" applyNumberFormat="1" applyFont="1" applyFill="1" applyBorder="1" applyProtection="1">
      <alignment vertical="center"/>
      <protection locked="0"/>
    </xf>
    <xf numFmtId="180" fontId="95" fillId="0" borderId="82" xfId="0" applyNumberFormat="1" applyFont="1" applyBorder="1" applyProtection="1">
      <alignment vertical="center"/>
      <protection locked="0"/>
    </xf>
    <xf numFmtId="180" fontId="95" fillId="53" borderId="56" xfId="0" applyNumberFormat="1" applyFont="1" applyFill="1" applyBorder="1" applyProtection="1">
      <alignment vertical="center"/>
      <protection locked="0"/>
    </xf>
    <xf numFmtId="180" fontId="95" fillId="58" borderId="94" xfId="0" applyNumberFormat="1" applyFont="1" applyFill="1" applyBorder="1" applyProtection="1">
      <alignment vertical="center"/>
      <protection locked="0"/>
    </xf>
    <xf numFmtId="180" fontId="95" fillId="58" borderId="102" xfId="0" applyNumberFormat="1" applyFont="1" applyFill="1" applyBorder="1" applyProtection="1">
      <alignment vertical="center"/>
      <protection locked="0"/>
    </xf>
    <xf numFmtId="180" fontId="95" fillId="58" borderId="111" xfId="0" applyNumberFormat="1" applyFont="1" applyFill="1" applyBorder="1" applyProtection="1">
      <alignment vertical="center"/>
      <protection locked="0"/>
    </xf>
    <xf numFmtId="180" fontId="95" fillId="0" borderId="102" xfId="0" applyNumberFormat="1" applyFont="1" applyBorder="1" applyProtection="1">
      <alignment vertical="center"/>
      <protection locked="0"/>
    </xf>
    <xf numFmtId="180" fontId="91" fillId="57" borderId="72" xfId="0" applyNumberFormat="1" applyFont="1" applyFill="1" applyBorder="1" applyProtection="1">
      <alignment vertical="center"/>
      <protection locked="0"/>
    </xf>
    <xf numFmtId="180" fontId="95" fillId="58" borderId="60" xfId="0" applyNumberFormat="1" applyFont="1" applyFill="1" applyBorder="1" applyProtection="1">
      <alignment vertical="center"/>
      <protection locked="0"/>
    </xf>
    <xf numFmtId="0" fontId="92" fillId="0" borderId="0" xfId="0" applyFont="1" applyAlignment="1" applyProtection="1">
      <alignment horizontal="center" vertical="center"/>
      <protection locked="0"/>
    </xf>
    <xf numFmtId="180" fontId="95" fillId="46" borderId="0" xfId="0" applyNumberFormat="1" applyFont="1" applyFill="1" applyAlignment="1">
      <alignment horizontal="center" vertical="center"/>
    </xf>
    <xf numFmtId="41" fontId="91" fillId="46" borderId="0" xfId="1" applyFont="1" applyFill="1" applyBorder="1" applyAlignment="1" applyProtection="1">
      <alignment horizontal="center" vertical="center"/>
      <protection locked="0"/>
    </xf>
    <xf numFmtId="49" fontId="95" fillId="46" borderId="0" xfId="0" applyNumberFormat="1" applyFont="1" applyFill="1" applyAlignment="1" applyProtection="1">
      <alignment horizontal="center" vertical="center"/>
      <protection locked="0"/>
    </xf>
    <xf numFmtId="41" fontId="95" fillId="46" borderId="0" xfId="1" applyFont="1" applyFill="1" applyBorder="1" applyAlignment="1" applyProtection="1">
      <alignment horizontal="center" vertical="center"/>
      <protection locked="0"/>
    </xf>
    <xf numFmtId="180" fontId="95" fillId="50" borderId="81" xfId="0" applyNumberFormat="1" applyFont="1" applyFill="1" applyBorder="1" applyProtection="1">
      <alignment vertical="center"/>
      <protection locked="0"/>
    </xf>
    <xf numFmtId="180" fontId="95" fillId="50" borderId="78" xfId="0" applyNumberFormat="1" applyFont="1" applyFill="1" applyBorder="1" applyProtection="1">
      <alignment vertical="center"/>
      <protection locked="0"/>
    </xf>
    <xf numFmtId="180" fontId="95" fillId="50" borderId="79" xfId="0" applyNumberFormat="1" applyFont="1" applyFill="1" applyBorder="1" applyProtection="1">
      <alignment vertical="center"/>
      <protection locked="0"/>
    </xf>
    <xf numFmtId="180" fontId="95" fillId="50" borderId="86" xfId="0" applyNumberFormat="1" applyFont="1" applyFill="1" applyBorder="1" applyProtection="1">
      <alignment vertical="center"/>
      <protection locked="0"/>
    </xf>
    <xf numFmtId="180" fontId="95" fillId="50" borderId="83" xfId="0" applyNumberFormat="1" applyFont="1" applyFill="1" applyBorder="1" applyProtection="1">
      <alignment vertical="center"/>
      <protection locked="0"/>
    </xf>
    <xf numFmtId="180" fontId="95" fillId="50" borderId="84" xfId="0" applyNumberFormat="1" applyFont="1" applyFill="1" applyBorder="1" applyProtection="1">
      <alignment vertical="center"/>
      <protection locked="0"/>
    </xf>
    <xf numFmtId="180" fontId="95" fillId="50" borderId="87" xfId="0" applyNumberFormat="1" applyFont="1" applyFill="1" applyBorder="1" applyProtection="1">
      <alignment vertical="center"/>
      <protection locked="0"/>
    </xf>
    <xf numFmtId="180" fontId="95" fillId="50" borderId="88" xfId="0" applyNumberFormat="1" applyFont="1" applyFill="1" applyBorder="1" applyProtection="1">
      <alignment vertical="center"/>
      <protection locked="0"/>
    </xf>
    <xf numFmtId="180" fontId="95" fillId="50" borderId="89" xfId="0" applyNumberFormat="1" applyFont="1" applyFill="1" applyBorder="1" applyProtection="1">
      <alignment vertical="center"/>
      <protection locked="0"/>
    </xf>
    <xf numFmtId="0" fontId="94" fillId="50" borderId="78" xfId="0" applyFont="1" applyFill="1" applyBorder="1" applyAlignment="1" applyProtection="1">
      <alignment horizontal="center" vertical="center"/>
      <protection locked="0"/>
    </xf>
    <xf numFmtId="0" fontId="94" fillId="50" borderId="96" xfId="0" applyFont="1" applyFill="1" applyBorder="1" applyAlignment="1" applyProtection="1">
      <alignment horizontal="center" vertical="center"/>
      <protection locked="0"/>
    </xf>
    <xf numFmtId="0" fontId="94" fillId="50" borderId="83" xfId="0" applyFont="1" applyFill="1" applyBorder="1" applyAlignment="1" applyProtection="1">
      <alignment horizontal="center" vertical="center"/>
      <protection locked="0"/>
    </xf>
    <xf numFmtId="180" fontId="95" fillId="50" borderId="101" xfId="0" applyNumberFormat="1" applyFont="1" applyFill="1" applyBorder="1" applyProtection="1">
      <alignment vertical="center"/>
      <protection locked="0"/>
    </xf>
    <xf numFmtId="180" fontId="95" fillId="50" borderId="100" xfId="0" applyNumberFormat="1" applyFont="1" applyFill="1" applyBorder="1" applyProtection="1">
      <alignment vertical="center"/>
      <protection locked="0"/>
    </xf>
    <xf numFmtId="180" fontId="95" fillId="50" borderId="107" xfId="0" applyNumberFormat="1" applyFont="1" applyFill="1" applyBorder="1" applyProtection="1">
      <alignment vertical="center"/>
      <protection locked="0"/>
    </xf>
    <xf numFmtId="0" fontId="84" fillId="46" borderId="100" xfId="0" applyFont="1" applyFill="1" applyBorder="1" applyAlignment="1" applyProtection="1">
      <alignment horizontal="center" vertical="center"/>
      <protection locked="0"/>
    </xf>
    <xf numFmtId="0" fontId="84" fillId="46" borderId="78" xfId="0" applyFont="1" applyFill="1" applyBorder="1" applyAlignment="1" applyProtection="1">
      <alignment horizontal="center" vertical="center"/>
      <protection locked="0"/>
    </xf>
    <xf numFmtId="0" fontId="84" fillId="46" borderId="83" xfId="0" applyFont="1" applyFill="1" applyBorder="1" applyAlignment="1" applyProtection="1">
      <alignment horizontal="center" vertical="center"/>
      <protection locked="0"/>
    </xf>
    <xf numFmtId="0" fontId="95" fillId="50" borderId="89" xfId="0" applyFont="1" applyFill="1" applyBorder="1" applyAlignment="1" applyProtection="1">
      <alignment horizontal="center" vertical="center"/>
      <protection locked="0"/>
    </xf>
    <xf numFmtId="0" fontId="95" fillId="50" borderId="105" xfId="0" applyFont="1" applyFill="1" applyBorder="1" applyAlignment="1" applyProtection="1">
      <alignment horizontal="center" vertical="center"/>
      <protection locked="0"/>
    </xf>
    <xf numFmtId="180" fontId="91" fillId="46" borderId="0" xfId="0" applyNumberFormat="1" applyFont="1" applyFill="1">
      <alignment vertical="center"/>
    </xf>
    <xf numFmtId="180" fontId="101" fillId="46" borderId="0" xfId="0" applyNumberFormat="1" applyFont="1" applyFill="1" applyAlignment="1">
      <alignment horizontal="center" vertical="center"/>
    </xf>
    <xf numFmtId="179" fontId="101" fillId="46" borderId="0" xfId="166" applyNumberFormat="1" applyFont="1" applyFill="1" applyBorder="1" applyAlignment="1" applyProtection="1">
      <alignment horizontal="center" vertical="center"/>
    </xf>
    <xf numFmtId="180" fontId="95" fillId="50" borderId="76" xfId="0" applyNumberFormat="1" applyFont="1" applyFill="1" applyBorder="1" applyProtection="1">
      <alignment vertical="center"/>
      <protection locked="0"/>
    </xf>
    <xf numFmtId="180" fontId="95" fillId="50" borderId="73" xfId="0" applyNumberFormat="1" applyFont="1" applyFill="1" applyBorder="1" applyProtection="1">
      <alignment vertical="center"/>
      <protection locked="0"/>
    </xf>
    <xf numFmtId="180" fontId="95" fillId="50" borderId="74" xfId="0" applyNumberFormat="1" applyFont="1" applyFill="1" applyBorder="1" applyProtection="1">
      <alignment vertical="center"/>
      <protection locked="0"/>
    </xf>
    <xf numFmtId="0" fontId="84" fillId="0" borderId="100" xfId="0" applyFont="1" applyBorder="1" applyAlignment="1" applyProtection="1">
      <alignment horizontal="center" vertical="center" shrinkToFit="1"/>
      <protection locked="0"/>
    </xf>
    <xf numFmtId="0" fontId="84" fillId="50" borderId="78" xfId="0" applyFont="1" applyFill="1" applyBorder="1" applyAlignment="1" applyProtection="1">
      <alignment horizontal="center" vertical="center"/>
      <protection locked="0"/>
    </xf>
    <xf numFmtId="0" fontId="84" fillId="50" borderId="88" xfId="0" applyFont="1" applyFill="1" applyBorder="1" applyAlignment="1" applyProtection="1">
      <alignment horizontal="center" vertical="center"/>
      <protection locked="0"/>
    </xf>
    <xf numFmtId="0" fontId="95" fillId="50" borderId="100" xfId="0" applyFont="1" applyFill="1" applyBorder="1" applyAlignment="1" applyProtection="1">
      <alignment horizontal="center" vertical="center"/>
      <protection locked="0"/>
    </xf>
    <xf numFmtId="0" fontId="90" fillId="50" borderId="25" xfId="0" applyFont="1" applyFill="1" applyBorder="1" applyAlignment="1">
      <alignment horizontal="center" vertical="center"/>
    </xf>
    <xf numFmtId="0" fontId="82" fillId="51" borderId="23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77" fillId="0" borderId="0" xfId="0" applyFont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0" fontId="111" fillId="60" borderId="31" xfId="0" applyFont="1" applyFill="1" applyBorder="1" applyAlignment="1">
      <alignment horizontal="center" vertical="center" wrapText="1"/>
    </xf>
    <xf numFmtId="0" fontId="111" fillId="60" borderId="67" xfId="0" applyFont="1" applyFill="1" applyBorder="1" applyAlignment="1">
      <alignment horizontal="center" vertical="center" wrapText="1"/>
    </xf>
    <xf numFmtId="49" fontId="115" fillId="60" borderId="23" xfId="0" applyNumberFormat="1" applyFont="1" applyFill="1" applyBorder="1" applyAlignment="1">
      <alignment horizontal="center" vertical="center" wrapText="1"/>
    </xf>
    <xf numFmtId="49" fontId="115" fillId="60" borderId="67" xfId="0" applyNumberFormat="1" applyFont="1" applyFill="1" applyBorder="1" applyAlignment="1">
      <alignment horizontal="center" vertical="center" wrapText="1"/>
    </xf>
    <xf numFmtId="0" fontId="115" fillId="60" borderId="19" xfId="0" applyFont="1" applyFill="1" applyBorder="1" applyAlignment="1">
      <alignment horizontal="center" vertical="center" wrapText="1"/>
    </xf>
    <xf numFmtId="0" fontId="116" fillId="60" borderId="19" xfId="0" applyFont="1" applyFill="1" applyBorder="1" applyAlignment="1">
      <alignment horizontal="center" vertical="center" wrapText="1"/>
    </xf>
    <xf numFmtId="0" fontId="117" fillId="60" borderId="19" xfId="0" applyFont="1" applyFill="1" applyBorder="1" applyAlignment="1">
      <alignment horizontal="center" vertical="center" wrapText="1"/>
    </xf>
    <xf numFmtId="0" fontId="118" fillId="60" borderId="19" xfId="0" applyFont="1" applyFill="1" applyBorder="1" applyAlignment="1">
      <alignment horizontal="center" vertical="center" wrapText="1"/>
    </xf>
    <xf numFmtId="0" fontId="111" fillId="46" borderId="27" xfId="0" applyFont="1" applyFill="1" applyBorder="1" applyAlignment="1">
      <alignment horizontal="center" vertical="center" wrapText="1"/>
    </xf>
    <xf numFmtId="0" fontId="115" fillId="46" borderId="23" xfId="0" applyFont="1" applyFill="1" applyBorder="1" applyAlignment="1">
      <alignment horizontal="center" vertical="center" wrapText="1"/>
    </xf>
    <xf numFmtId="41" fontId="115" fillId="46" borderId="23" xfId="0" applyNumberFormat="1" applyFont="1" applyFill="1" applyBorder="1" applyAlignment="1">
      <alignment horizontal="center" vertical="center" wrapText="1"/>
    </xf>
    <xf numFmtId="0" fontId="117" fillId="46" borderId="23" xfId="0" applyFont="1" applyFill="1" applyBorder="1" applyAlignment="1">
      <alignment horizontal="center" vertical="center" wrapText="1"/>
    </xf>
    <xf numFmtId="0" fontId="9" fillId="46" borderId="0" xfId="0" applyFont="1" applyFill="1" applyAlignment="1">
      <alignment horizontal="center" vertical="center"/>
    </xf>
    <xf numFmtId="0" fontId="9" fillId="46" borderId="33" xfId="0" applyFont="1" applyFill="1" applyBorder="1" applyAlignment="1">
      <alignment horizontal="center" vertical="center" wrapText="1"/>
    </xf>
    <xf numFmtId="0" fontId="9" fillId="46" borderId="23" xfId="0" applyFont="1" applyFill="1" applyBorder="1" applyAlignment="1">
      <alignment horizontal="center" vertical="center" shrinkToFit="1"/>
    </xf>
    <xf numFmtId="49" fontId="9" fillId="46" borderId="23" xfId="0" applyNumberFormat="1" applyFont="1" applyFill="1" applyBorder="1" applyAlignment="1">
      <alignment horizontal="center" vertical="center" shrinkToFit="1"/>
    </xf>
    <xf numFmtId="41" fontId="9" fillId="46" borderId="23" xfId="1" applyFont="1" applyFill="1" applyBorder="1" applyAlignment="1">
      <alignment vertical="center" shrinkToFit="1"/>
    </xf>
    <xf numFmtId="41" fontId="9" fillId="46" borderId="23" xfId="1" applyFont="1" applyFill="1" applyBorder="1" applyAlignment="1">
      <alignment horizontal="center" vertical="center" shrinkToFit="1"/>
    </xf>
    <xf numFmtId="0" fontId="9" fillId="46" borderId="23" xfId="0" quotePrefix="1" applyFont="1" applyFill="1" applyBorder="1" applyAlignment="1">
      <alignment horizontal="center" vertical="center"/>
    </xf>
    <xf numFmtId="0" fontId="119" fillId="46" borderId="0" xfId="0" applyFont="1" applyFill="1">
      <alignment vertical="center"/>
    </xf>
    <xf numFmtId="0" fontId="0" fillId="46" borderId="0" xfId="0" applyFill="1">
      <alignment vertical="center"/>
    </xf>
    <xf numFmtId="0" fontId="119" fillId="46" borderId="20" xfId="0" applyFont="1" applyFill="1" applyBorder="1">
      <alignment vertical="center"/>
    </xf>
    <xf numFmtId="0" fontId="119" fillId="46" borderId="30" xfId="0" applyFont="1" applyFill="1" applyBorder="1">
      <alignment vertical="center"/>
    </xf>
    <xf numFmtId="41" fontId="0" fillId="0" borderId="0" xfId="1" applyFont="1">
      <alignment vertical="center"/>
    </xf>
    <xf numFmtId="0" fontId="113" fillId="0" borderId="0" xfId="0" quotePrefix="1" applyFont="1" applyAlignment="1">
      <alignment horizontal="center" vertical="center" wrapText="1"/>
    </xf>
    <xf numFmtId="0" fontId="100" fillId="0" borderId="0" xfId="0" applyFont="1" applyProtection="1">
      <alignment vertical="center"/>
      <protection locked="0"/>
    </xf>
    <xf numFmtId="0" fontId="84" fillId="0" borderId="0" xfId="0" applyFont="1" applyProtection="1">
      <alignment vertical="center"/>
      <protection locked="0"/>
    </xf>
    <xf numFmtId="0" fontId="84" fillId="0" borderId="0" xfId="0" applyFont="1" applyAlignment="1" applyProtection="1">
      <alignment horizontal="center" vertical="center"/>
      <protection locked="0"/>
    </xf>
    <xf numFmtId="0" fontId="92" fillId="0" borderId="0" xfId="0" applyFont="1" applyProtection="1">
      <alignment vertical="center"/>
      <protection locked="0"/>
    </xf>
    <xf numFmtId="180" fontId="128" fillId="0" borderId="0" xfId="0" applyNumberFormat="1" applyFont="1" applyProtection="1">
      <alignment vertical="center"/>
      <protection locked="0"/>
    </xf>
    <xf numFmtId="0" fontId="92" fillId="61" borderId="23" xfId="0" applyFont="1" applyFill="1" applyBorder="1" applyAlignment="1" applyProtection="1">
      <alignment horizontal="center" vertical="center"/>
      <protection locked="0"/>
    </xf>
    <xf numFmtId="0" fontId="128" fillId="0" borderId="0" xfId="0" applyFont="1" applyProtection="1">
      <alignment vertical="center"/>
      <protection locked="0"/>
    </xf>
    <xf numFmtId="0" fontId="8" fillId="0" borderId="90" xfId="0" applyFont="1" applyBorder="1" applyAlignment="1" applyProtection="1">
      <alignment horizontal="center" vertical="center"/>
      <protection locked="0"/>
    </xf>
    <xf numFmtId="0" fontId="129" fillId="0" borderId="90" xfId="0" applyFont="1" applyBorder="1" applyAlignment="1" applyProtection="1">
      <alignment horizontal="center" vertical="center"/>
      <protection locked="0"/>
    </xf>
    <xf numFmtId="180" fontId="129" fillId="0" borderId="90" xfId="0" applyNumberFormat="1" applyFont="1" applyBorder="1" applyAlignment="1" applyProtection="1">
      <alignment horizontal="center" vertical="center"/>
      <protection locked="0"/>
    </xf>
    <xf numFmtId="0" fontId="130" fillId="0" borderId="90" xfId="0" applyFont="1" applyBorder="1" applyAlignment="1" applyProtection="1">
      <alignment horizontal="center" vertical="center"/>
      <protection locked="0"/>
    </xf>
    <xf numFmtId="180" fontId="130" fillId="0" borderId="90" xfId="0" applyNumberFormat="1" applyFont="1" applyBorder="1" applyAlignment="1" applyProtection="1">
      <alignment horizontal="center" vertical="center"/>
      <protection locked="0"/>
    </xf>
    <xf numFmtId="180" fontId="128" fillId="0" borderId="0" xfId="0" applyNumberFormat="1" applyFont="1" applyAlignment="1" applyProtection="1">
      <alignment horizontal="center" vertical="center"/>
      <protection locked="0"/>
    </xf>
    <xf numFmtId="180" fontId="128" fillId="62" borderId="23" xfId="0" applyNumberFormat="1" applyFont="1" applyFill="1" applyBorder="1" applyAlignment="1" applyProtection="1">
      <alignment horizontal="center" vertical="center"/>
      <protection locked="0"/>
    </xf>
    <xf numFmtId="14" fontId="128" fillId="62" borderId="23" xfId="0" applyNumberFormat="1" applyFont="1" applyFill="1" applyBorder="1" applyAlignment="1" applyProtection="1">
      <alignment horizontal="center" vertical="center"/>
      <protection locked="0"/>
    </xf>
    <xf numFmtId="14" fontId="131" fillId="0" borderId="23" xfId="0" applyNumberFormat="1" applyFont="1" applyBorder="1" applyAlignment="1" applyProtection="1">
      <alignment horizontal="center" vertical="center"/>
      <protection locked="0"/>
    </xf>
    <xf numFmtId="180" fontId="132" fillId="0" borderId="23" xfId="0" applyNumberFormat="1" applyFont="1" applyBorder="1" applyAlignment="1" applyProtection="1">
      <alignment horizontal="center" vertical="center"/>
      <protection locked="0"/>
    </xf>
    <xf numFmtId="14" fontId="128" fillId="0" borderId="23" xfId="0" applyNumberFormat="1" applyFont="1" applyBorder="1" applyAlignment="1" applyProtection="1">
      <alignment horizontal="center" vertical="center"/>
      <protection locked="0"/>
    </xf>
    <xf numFmtId="0" fontId="128" fillId="62" borderId="23" xfId="0" applyFont="1" applyFill="1" applyBorder="1" applyAlignment="1" applyProtection="1">
      <alignment horizontal="center" vertical="center"/>
      <protection locked="0"/>
    </xf>
    <xf numFmtId="180" fontId="8" fillId="0" borderId="90" xfId="0" applyNumberFormat="1" applyFont="1" applyBorder="1" applyAlignment="1" applyProtection="1">
      <alignment horizontal="center" vertical="center"/>
      <protection locked="0"/>
    </xf>
    <xf numFmtId="0" fontId="84" fillId="0" borderId="90" xfId="0" applyFont="1" applyBorder="1" applyAlignment="1" applyProtection="1">
      <alignment horizontal="center" vertical="center"/>
      <protection locked="0"/>
    </xf>
    <xf numFmtId="180" fontId="84" fillId="0" borderId="90" xfId="0" applyNumberFormat="1" applyFont="1" applyBorder="1" applyAlignment="1" applyProtection="1">
      <alignment horizontal="center" vertical="center"/>
      <protection locked="0"/>
    </xf>
    <xf numFmtId="180" fontId="84" fillId="62" borderId="23" xfId="0" applyNumberFormat="1" applyFont="1" applyFill="1" applyBorder="1" applyAlignment="1" applyProtection="1">
      <alignment horizontal="center" vertical="center"/>
      <protection locked="0"/>
    </xf>
    <xf numFmtId="180" fontId="128" fillId="0" borderId="23" xfId="0" applyNumberFormat="1" applyFont="1" applyBorder="1" applyAlignment="1" applyProtection="1">
      <alignment horizontal="center" vertical="center"/>
      <protection locked="0"/>
    </xf>
    <xf numFmtId="0" fontId="8" fillId="0" borderId="90" xfId="0" applyFont="1" applyBorder="1" applyProtection="1">
      <alignment vertical="center"/>
      <protection locked="0"/>
    </xf>
    <xf numFmtId="180" fontId="8" fillId="0" borderId="90" xfId="0" applyNumberFormat="1" applyFont="1" applyBorder="1" applyProtection="1">
      <alignment vertic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  <xf numFmtId="0" fontId="8" fillId="0" borderId="23" xfId="0" applyFont="1" applyBorder="1" applyProtection="1">
      <alignment vertical="center"/>
      <protection locked="0"/>
    </xf>
    <xf numFmtId="180" fontId="8" fillId="0" borderId="23" xfId="0" applyNumberFormat="1" applyFont="1" applyBorder="1" applyProtection="1">
      <alignment vertical="center"/>
      <protection locked="0"/>
    </xf>
    <xf numFmtId="0" fontId="84" fillId="0" borderId="23" xfId="0" applyFont="1" applyBorder="1" applyAlignment="1" applyProtection="1">
      <alignment horizontal="center" vertical="center"/>
      <protection locked="0"/>
    </xf>
    <xf numFmtId="180" fontId="84" fillId="0" borderId="23" xfId="0" applyNumberFormat="1" applyFont="1" applyBorder="1" applyAlignment="1" applyProtection="1">
      <alignment horizontal="center" vertical="center"/>
      <protection locked="0"/>
    </xf>
    <xf numFmtId="182" fontId="129" fillId="62" borderId="23" xfId="0" applyNumberFormat="1" applyFont="1" applyFill="1" applyBorder="1" applyAlignment="1" applyProtection="1">
      <alignment horizontal="center" vertical="center"/>
      <protection locked="0"/>
    </xf>
    <xf numFmtId="0" fontId="133" fillId="60" borderId="19" xfId="0" applyFont="1" applyFill="1" applyBorder="1" applyAlignment="1">
      <alignment horizontal="center" vertical="center" wrapText="1"/>
    </xf>
    <xf numFmtId="41" fontId="133" fillId="46" borderId="23" xfId="0" applyNumberFormat="1" applyFont="1" applyFill="1" applyBorder="1" applyAlignment="1">
      <alignment horizontal="center" vertical="center" wrapText="1"/>
    </xf>
    <xf numFmtId="41" fontId="134" fillId="46" borderId="23" xfId="1" applyFont="1" applyFill="1" applyBorder="1" applyAlignment="1">
      <alignment horizontal="center" vertical="center" shrinkToFit="1"/>
    </xf>
    <xf numFmtId="49" fontId="116" fillId="60" borderId="19" xfId="0" applyNumberFormat="1" applyFont="1" applyFill="1" applyBorder="1" applyAlignment="1">
      <alignment horizontal="center" vertical="center" wrapText="1"/>
    </xf>
    <xf numFmtId="41" fontId="115" fillId="33" borderId="23" xfId="0" applyNumberFormat="1" applyFont="1" applyFill="1" applyBorder="1" applyAlignment="1">
      <alignment horizontal="center" vertical="center" wrapText="1"/>
    </xf>
    <xf numFmtId="41" fontId="9" fillId="33" borderId="23" xfId="1" applyFont="1" applyFill="1" applyBorder="1" applyAlignment="1">
      <alignment vertical="center" shrinkToFit="1"/>
    </xf>
    <xf numFmtId="0" fontId="133" fillId="33" borderId="23" xfId="0" applyFont="1" applyFill="1" applyBorder="1" applyAlignment="1">
      <alignment horizontal="center" vertical="center" wrapText="1"/>
    </xf>
    <xf numFmtId="0" fontId="117" fillId="33" borderId="23" xfId="0" applyFont="1" applyFill="1" applyBorder="1" applyAlignment="1">
      <alignment horizontal="center" vertical="center" wrapText="1"/>
    </xf>
    <xf numFmtId="41" fontId="134" fillId="33" borderId="23" xfId="1" applyFont="1" applyFill="1" applyBorder="1" applyAlignment="1">
      <alignment vertical="center" shrinkToFit="1"/>
    </xf>
    <xf numFmtId="181" fontId="9" fillId="33" borderId="23" xfId="1" applyNumberFormat="1" applyFont="1" applyFill="1" applyBorder="1" applyAlignment="1">
      <alignment vertical="center" shrinkToFit="1"/>
    </xf>
    <xf numFmtId="41" fontId="9" fillId="33" borderId="23" xfId="1" applyFont="1" applyFill="1" applyBorder="1" applyAlignment="1">
      <alignment horizontal="center" vertical="center" shrinkToFit="1"/>
    </xf>
    <xf numFmtId="180" fontId="95" fillId="50" borderId="31" xfId="0" applyNumberFormat="1" applyFont="1" applyFill="1" applyBorder="1" applyProtection="1">
      <alignment vertical="center"/>
      <protection locked="0"/>
    </xf>
    <xf numFmtId="180" fontId="95" fillId="50" borderId="19" xfId="0" applyNumberFormat="1" applyFont="1" applyFill="1" applyBorder="1" applyProtection="1">
      <alignment vertical="center"/>
      <protection locked="0"/>
    </xf>
    <xf numFmtId="180" fontId="95" fillId="50" borderId="51" xfId="0" applyNumberFormat="1" applyFont="1" applyFill="1" applyBorder="1" applyProtection="1">
      <alignment vertical="center"/>
      <protection locked="0"/>
    </xf>
    <xf numFmtId="0" fontId="92" fillId="53" borderId="54" xfId="0" applyFont="1" applyFill="1" applyBorder="1" applyAlignment="1" applyProtection="1">
      <alignment horizontal="center" vertical="center" wrapText="1" shrinkToFit="1"/>
      <protection locked="0"/>
    </xf>
    <xf numFmtId="0" fontId="98" fillId="53" borderId="26" xfId="0" applyFont="1" applyFill="1" applyBorder="1" applyAlignment="1">
      <alignment horizontal="center" vertical="center"/>
    </xf>
    <xf numFmtId="0" fontId="77" fillId="46" borderId="45" xfId="0" applyFont="1" applyFill="1" applyBorder="1" applyAlignment="1">
      <alignment horizontal="center" vertical="center" wrapText="1" shrinkToFit="1"/>
    </xf>
    <xf numFmtId="0" fontId="73" fillId="50" borderId="45" xfId="0" applyFont="1" applyFill="1" applyBorder="1" applyAlignment="1">
      <alignment horizontal="center" vertical="center" wrapText="1" shrinkToFit="1"/>
    </xf>
    <xf numFmtId="49" fontId="0" fillId="0" borderId="0" xfId="0" applyNumberFormat="1">
      <alignment vertical="center"/>
    </xf>
    <xf numFmtId="0" fontId="82" fillId="0" borderId="35" xfId="0" applyFont="1" applyBorder="1" applyAlignment="1" applyProtection="1">
      <alignment horizontal="center" vertical="center"/>
      <protection locked="0"/>
    </xf>
    <xf numFmtId="0" fontId="93" fillId="55" borderId="61" xfId="0" applyFont="1" applyFill="1" applyBorder="1" applyAlignment="1" applyProtection="1">
      <alignment horizontal="centerContinuous" vertical="center"/>
      <protection locked="0"/>
    </xf>
    <xf numFmtId="0" fontId="93" fillId="55" borderId="62" xfId="0" applyFont="1" applyFill="1" applyBorder="1" applyAlignment="1" applyProtection="1">
      <alignment horizontal="centerContinuous" vertical="center"/>
      <protection locked="0"/>
    </xf>
    <xf numFmtId="0" fontId="93" fillId="59" borderId="64" xfId="0" applyFont="1" applyFill="1" applyBorder="1" applyAlignment="1" applyProtection="1">
      <alignment horizontal="centerContinuous" vertical="center"/>
      <protection locked="0"/>
    </xf>
    <xf numFmtId="0" fontId="93" fillId="55" borderId="63" xfId="0" applyFont="1" applyFill="1" applyBorder="1" applyAlignment="1" applyProtection="1">
      <alignment horizontal="centerContinuous" vertical="center"/>
      <protection locked="0"/>
    </xf>
    <xf numFmtId="0" fontId="93" fillId="59" borderId="61" xfId="0" applyFont="1" applyFill="1" applyBorder="1" applyAlignment="1" applyProtection="1">
      <alignment horizontal="centerContinuous" vertical="center"/>
      <protection locked="0"/>
    </xf>
    <xf numFmtId="0" fontId="93" fillId="59" borderId="63" xfId="0" applyFont="1" applyFill="1" applyBorder="1" applyAlignment="1" applyProtection="1">
      <alignment horizontal="centerContinuous" vertical="center"/>
      <protection locked="0"/>
    </xf>
    <xf numFmtId="0" fontId="93" fillId="54" borderId="114" xfId="0" applyFont="1" applyFill="1" applyBorder="1" applyAlignment="1" applyProtection="1">
      <alignment horizontal="center" vertical="center"/>
      <protection locked="0"/>
    </xf>
    <xf numFmtId="0" fontId="93" fillId="59" borderId="61" xfId="0" applyFont="1" applyFill="1" applyBorder="1" applyAlignment="1" applyProtection="1">
      <alignment horizontal="center" vertical="center"/>
      <protection locked="0"/>
    </xf>
    <xf numFmtId="180" fontId="96" fillId="0" borderId="115" xfId="0" applyNumberFormat="1" applyFont="1" applyBorder="1" applyAlignment="1" applyProtection="1">
      <alignment vertical="center" shrinkToFit="1"/>
      <protection locked="0"/>
    </xf>
    <xf numFmtId="180" fontId="96" fillId="0" borderId="116" xfId="0" applyNumberFormat="1" applyFont="1" applyBorder="1" applyAlignment="1" applyProtection="1">
      <alignment vertical="center" shrinkToFit="1"/>
      <protection locked="0"/>
    </xf>
    <xf numFmtId="0" fontId="96" fillId="0" borderId="20" xfId="0" applyFont="1" applyBorder="1" applyAlignment="1" applyProtection="1">
      <alignment vertical="center" shrinkToFit="1"/>
      <protection locked="0"/>
    </xf>
    <xf numFmtId="0" fontId="96" fillId="0" borderId="115" xfId="0" applyFont="1" applyBorder="1" applyAlignment="1" applyProtection="1">
      <alignment vertical="center" shrinkToFit="1"/>
      <protection locked="0"/>
    </xf>
    <xf numFmtId="0" fontId="99" fillId="0" borderId="0" xfId="0" applyFont="1" applyAlignment="1">
      <alignment vertical="center" wrapText="1"/>
    </xf>
    <xf numFmtId="0" fontId="82" fillId="46" borderId="0" xfId="0" applyFont="1" applyFill="1" applyAlignment="1" applyProtection="1">
      <alignment horizontal="center" vertical="center" wrapText="1"/>
      <protection locked="0"/>
    </xf>
    <xf numFmtId="0" fontId="90" fillId="46" borderId="0" xfId="0" applyFont="1" applyFill="1" applyAlignment="1">
      <alignment horizontal="center" vertical="center"/>
    </xf>
    <xf numFmtId="0" fontId="82" fillId="51" borderId="32" xfId="0" applyFont="1" applyFill="1" applyBorder="1" applyAlignment="1" applyProtection="1">
      <alignment horizontal="center" vertical="center" wrapText="1"/>
      <protection locked="0"/>
    </xf>
    <xf numFmtId="0" fontId="90" fillId="46" borderId="36" xfId="0" applyFont="1" applyFill="1" applyBorder="1" applyAlignment="1">
      <alignment horizontal="center" vertical="center"/>
    </xf>
    <xf numFmtId="0" fontId="130" fillId="0" borderId="23" xfId="0" applyFont="1" applyBorder="1" applyAlignment="1">
      <alignment horizontal="center" vertical="center"/>
    </xf>
    <xf numFmtId="49" fontId="142" fillId="56" borderId="23" xfId="0" applyNumberFormat="1" applyFont="1" applyFill="1" applyBorder="1" applyAlignment="1">
      <alignment horizontal="center" vertical="center"/>
    </xf>
    <xf numFmtId="0" fontId="84" fillId="0" borderId="23" xfId="0" applyFont="1" applyBorder="1" applyAlignment="1">
      <alignment horizontal="center" vertical="center" wrapText="1"/>
    </xf>
    <xf numFmtId="0" fontId="84" fillId="0" borderId="0" xfId="0" applyFont="1" applyAlignment="1">
      <alignment horizontal="center" vertical="center"/>
    </xf>
    <xf numFmtId="0" fontId="130" fillId="0" borderId="23" xfId="0" applyFont="1" applyBorder="1" applyAlignment="1">
      <alignment horizontal="center" vertical="center" wrapText="1"/>
    </xf>
    <xf numFmtId="0" fontId="130" fillId="0" borderId="0" xfId="0" applyFont="1" applyAlignment="1">
      <alignment horizontal="center" vertical="center"/>
    </xf>
    <xf numFmtId="3" fontId="84" fillId="0" borderId="23" xfId="0" applyNumberFormat="1" applyFont="1" applyBorder="1" applyAlignment="1">
      <alignment horizontal="right" vertical="center" wrapText="1"/>
    </xf>
    <xf numFmtId="3" fontId="130" fillId="0" borderId="23" xfId="0" applyNumberFormat="1" applyFont="1" applyBorder="1" applyAlignment="1">
      <alignment horizontal="right" vertical="center" wrapText="1"/>
    </xf>
    <xf numFmtId="0" fontId="99" fillId="0" borderId="0" xfId="0" applyFont="1" applyAlignment="1">
      <alignment horizontal="center" vertical="center" wrapText="1"/>
    </xf>
    <xf numFmtId="0" fontId="70" fillId="52" borderId="31" xfId="0" applyFont="1" applyFill="1" applyBorder="1" applyAlignment="1">
      <alignment horizontal="center" vertical="center" shrinkToFit="1"/>
    </xf>
    <xf numFmtId="0" fontId="70" fillId="52" borderId="19" xfId="0" applyFont="1" applyFill="1" applyBorder="1" applyAlignment="1">
      <alignment horizontal="center" vertical="center" shrinkToFit="1"/>
    </xf>
    <xf numFmtId="0" fontId="70" fillId="52" borderId="33" xfId="0" applyFont="1" applyFill="1" applyBorder="1" applyAlignment="1">
      <alignment horizontal="center" vertical="center" shrinkToFit="1"/>
    </xf>
    <xf numFmtId="0" fontId="70" fillId="52" borderId="23" xfId="0" applyFont="1" applyFill="1" applyBorder="1" applyAlignment="1">
      <alignment horizontal="center" vertical="center" shrinkToFit="1"/>
    </xf>
    <xf numFmtId="41" fontId="69" fillId="0" borderId="0" xfId="1" applyFont="1" applyAlignment="1">
      <alignment horizontal="left" vertical="center"/>
    </xf>
    <xf numFmtId="0" fontId="70" fillId="49" borderId="19" xfId="0" applyFont="1" applyFill="1" applyBorder="1" applyAlignment="1">
      <alignment horizontal="center" vertical="center" shrinkToFit="1"/>
    </xf>
    <xf numFmtId="0" fontId="70" fillId="51" borderId="19" xfId="0" applyFont="1" applyFill="1" applyBorder="1" applyAlignment="1">
      <alignment horizontal="center" vertical="center" shrinkToFit="1"/>
    </xf>
    <xf numFmtId="0" fontId="70" fillId="53" borderId="19" xfId="0" applyFont="1" applyFill="1" applyBorder="1" applyAlignment="1">
      <alignment horizontal="center" vertical="center" shrinkToFit="1"/>
    </xf>
    <xf numFmtId="0" fontId="70" fillId="53" borderId="32" xfId="0" applyFont="1" applyFill="1" applyBorder="1" applyAlignment="1">
      <alignment horizontal="center" vertical="center" shrinkToFit="1"/>
    </xf>
    <xf numFmtId="0" fontId="70" fillId="46" borderId="29" xfId="0" applyFont="1" applyFill="1" applyBorder="1" applyAlignment="1">
      <alignment horizontal="center" vertical="center" shrinkToFit="1"/>
    </xf>
    <xf numFmtId="0" fontId="70" fillId="46" borderId="28" xfId="0" applyFont="1" applyFill="1" applyBorder="1" applyAlignment="1">
      <alignment horizontal="center" vertical="center" shrinkToFit="1"/>
    </xf>
    <xf numFmtId="0" fontId="70" fillId="48" borderId="41" xfId="0" applyFont="1" applyFill="1" applyBorder="1" applyAlignment="1">
      <alignment horizontal="center" vertical="center" shrinkToFit="1"/>
    </xf>
    <xf numFmtId="0" fontId="70" fillId="48" borderId="33" xfId="0" applyFont="1" applyFill="1" applyBorder="1" applyAlignment="1">
      <alignment horizontal="center" vertical="center" shrinkToFit="1"/>
    </xf>
    <xf numFmtId="0" fontId="70" fillId="48" borderId="42" xfId="0" applyFont="1" applyFill="1" applyBorder="1" applyAlignment="1">
      <alignment horizontal="center" vertical="center" shrinkToFit="1"/>
    </xf>
    <xf numFmtId="0" fontId="70" fillId="48" borderId="23" xfId="0" applyFont="1" applyFill="1" applyBorder="1" applyAlignment="1">
      <alignment horizontal="center" vertical="center" shrinkToFit="1"/>
    </xf>
    <xf numFmtId="0" fontId="72" fillId="46" borderId="30" xfId="0" applyFont="1" applyFill="1" applyBorder="1" applyAlignment="1">
      <alignment horizontal="center" vertical="center" shrinkToFit="1"/>
    </xf>
    <xf numFmtId="0" fontId="70" fillId="48" borderId="23" xfId="0" applyFont="1" applyFill="1" applyBorder="1" applyAlignment="1">
      <alignment horizontal="center" vertical="center" wrapText="1" shrinkToFit="1"/>
    </xf>
    <xf numFmtId="0" fontId="70" fillId="46" borderId="49" xfId="0" applyFont="1" applyFill="1" applyBorder="1" applyAlignment="1">
      <alignment horizontal="center" vertical="center" shrinkToFit="1"/>
    </xf>
    <xf numFmtId="0" fontId="70" fillId="46" borderId="50" xfId="0" applyFont="1" applyFill="1" applyBorder="1" applyAlignment="1">
      <alignment horizontal="center" vertical="center" shrinkToFit="1"/>
    </xf>
    <xf numFmtId="0" fontId="70" fillId="46" borderId="37" xfId="0" applyFont="1" applyFill="1" applyBorder="1" applyAlignment="1">
      <alignment horizontal="center" vertical="center" shrinkToFit="1"/>
    </xf>
    <xf numFmtId="0" fontId="70" fillId="46" borderId="38" xfId="0" applyFont="1" applyFill="1" applyBorder="1" applyAlignment="1">
      <alignment horizontal="center" vertical="center" shrinkToFit="1"/>
    </xf>
    <xf numFmtId="0" fontId="71" fillId="47" borderId="39" xfId="0" applyFont="1" applyFill="1" applyBorder="1" applyAlignment="1">
      <alignment horizontal="center" vertical="center" shrinkToFit="1"/>
    </xf>
    <xf numFmtId="0" fontId="71" fillId="47" borderId="28" xfId="0" applyFont="1" applyFill="1" applyBorder="1" applyAlignment="1">
      <alignment horizontal="center" vertical="center" shrinkToFit="1"/>
    </xf>
    <xf numFmtId="0" fontId="79" fillId="0" borderId="22" xfId="0" applyFont="1" applyBorder="1" applyAlignment="1">
      <alignment horizontal="left" vertical="center" wrapText="1"/>
    </xf>
    <xf numFmtId="0" fontId="79" fillId="0" borderId="22" xfId="0" applyFont="1" applyBorder="1" applyAlignment="1">
      <alignment horizontal="left" vertical="center"/>
    </xf>
    <xf numFmtId="0" fontId="86" fillId="0" borderId="0" xfId="0" applyFont="1" applyAlignment="1">
      <alignment horizontal="left" vertical="center" wrapText="1"/>
    </xf>
    <xf numFmtId="0" fontId="70" fillId="48" borderId="33" xfId="0" applyFont="1" applyFill="1" applyBorder="1" applyAlignment="1">
      <alignment horizontal="center" vertical="center" wrapText="1" shrinkToFit="1"/>
    </xf>
    <xf numFmtId="0" fontId="70" fillId="48" borderId="35" xfId="0" applyFont="1" applyFill="1" applyBorder="1" applyAlignment="1">
      <alignment horizontal="center" vertical="center" shrinkToFit="1"/>
    </xf>
    <xf numFmtId="0" fontId="137" fillId="0" borderId="0" xfId="0" quotePrefix="1" applyFont="1" applyAlignment="1">
      <alignment horizontal="center" vertical="center" wrapText="1"/>
    </xf>
    <xf numFmtId="0" fontId="114" fillId="0" borderId="22" xfId="0" applyFont="1" applyBorder="1" applyAlignment="1">
      <alignment horizontal="left" vertical="center" wrapText="1"/>
    </xf>
    <xf numFmtId="0" fontId="111" fillId="46" borderId="112" xfId="0" applyFont="1" applyFill="1" applyBorder="1" applyAlignment="1">
      <alignment horizontal="center" vertical="center" wrapText="1"/>
    </xf>
    <xf numFmtId="0" fontId="111" fillId="46" borderId="27" xfId="0" applyFont="1" applyFill="1" applyBorder="1" applyAlignment="1">
      <alignment horizontal="center" vertical="center" wrapText="1"/>
    </xf>
    <xf numFmtId="0" fontId="125" fillId="0" borderId="0" xfId="0" quotePrefix="1" applyFont="1" applyAlignment="1">
      <alignment horizontal="left" vertical="center" wrapText="1"/>
    </xf>
    <xf numFmtId="0" fontId="126" fillId="0" borderId="0" xfId="0" quotePrefix="1" applyFont="1" applyAlignment="1">
      <alignment horizontal="left" vertical="center" wrapText="1"/>
    </xf>
    <xf numFmtId="0" fontId="98" fillId="51" borderId="19" xfId="0" applyFont="1" applyFill="1" applyBorder="1" applyAlignment="1">
      <alignment horizontal="center" vertical="center"/>
    </xf>
    <xf numFmtId="0" fontId="97" fillId="47" borderId="109" xfId="0" applyFont="1" applyFill="1" applyBorder="1" applyAlignment="1">
      <alignment horizontal="center" vertical="center" shrinkToFit="1"/>
    </xf>
    <xf numFmtId="0" fontId="97" fillId="47" borderId="24" xfId="0" applyFont="1" applyFill="1" applyBorder="1" applyAlignment="1">
      <alignment horizontal="center" vertical="center" shrinkToFit="1"/>
    </xf>
    <xf numFmtId="0" fontId="98" fillId="52" borderId="31" xfId="0" applyFont="1" applyFill="1" applyBorder="1" applyAlignment="1">
      <alignment horizontal="center" vertical="center"/>
    </xf>
    <xf numFmtId="0" fontId="98" fillId="52" borderId="33" xfId="0" applyFont="1" applyFill="1" applyBorder="1" applyAlignment="1">
      <alignment horizontal="center" vertical="center"/>
    </xf>
    <xf numFmtId="0" fontId="98" fillId="52" borderId="19" xfId="0" applyFont="1" applyFill="1" applyBorder="1" applyAlignment="1">
      <alignment horizontal="center" vertical="center"/>
    </xf>
    <xf numFmtId="0" fontId="98" fillId="52" borderId="23" xfId="0" applyFont="1" applyFill="1" applyBorder="1" applyAlignment="1">
      <alignment horizontal="center" vertical="center"/>
    </xf>
    <xf numFmtId="0" fontId="76" fillId="50" borderId="19" xfId="0" applyFont="1" applyFill="1" applyBorder="1" applyAlignment="1">
      <alignment horizontal="center" vertical="center" wrapText="1"/>
    </xf>
    <xf numFmtId="0" fontId="76" fillId="50" borderId="23" xfId="0" applyFont="1" applyFill="1" applyBorder="1" applyAlignment="1">
      <alignment horizontal="center" vertical="center" wrapText="1"/>
    </xf>
    <xf numFmtId="0" fontId="98" fillId="49" borderId="19" xfId="0" applyFont="1" applyFill="1" applyBorder="1" applyAlignment="1">
      <alignment horizontal="center" vertical="center"/>
    </xf>
    <xf numFmtId="0" fontId="98" fillId="53" borderId="19" xfId="0" applyFont="1" applyFill="1" applyBorder="1" applyAlignment="1">
      <alignment horizontal="center" vertical="center"/>
    </xf>
    <xf numFmtId="0" fontId="98" fillId="53" borderId="51" xfId="0" applyFont="1" applyFill="1" applyBorder="1" applyAlignment="1">
      <alignment horizontal="center" vertical="center"/>
    </xf>
    <xf numFmtId="0" fontId="98" fillId="53" borderId="32" xfId="0" applyFont="1" applyFill="1" applyBorder="1" applyAlignment="1">
      <alignment horizontal="center" vertical="center"/>
    </xf>
    <xf numFmtId="0" fontId="95" fillId="50" borderId="107" xfId="0" applyFont="1" applyFill="1" applyBorder="1" applyAlignment="1" applyProtection="1">
      <alignment horizontal="center" vertical="center"/>
      <protection locked="0"/>
    </xf>
    <xf numFmtId="0" fontId="95" fillId="50" borderId="108" xfId="0" applyFont="1" applyFill="1" applyBorder="1" applyAlignment="1" applyProtection="1">
      <alignment horizontal="center" vertical="center"/>
      <protection locked="0"/>
    </xf>
    <xf numFmtId="0" fontId="95" fillId="50" borderId="79" xfId="0" applyFont="1" applyFill="1" applyBorder="1" applyAlignment="1" applyProtection="1">
      <alignment horizontal="center" vertical="center"/>
      <protection locked="0"/>
    </xf>
    <xf numFmtId="0" fontId="95" fillId="50" borderId="104" xfId="0" applyFont="1" applyFill="1" applyBorder="1" applyAlignment="1" applyProtection="1">
      <alignment horizontal="center" vertical="center"/>
      <protection locked="0"/>
    </xf>
    <xf numFmtId="0" fontId="95" fillId="50" borderId="84" xfId="0" applyFont="1" applyFill="1" applyBorder="1" applyAlignment="1" applyProtection="1">
      <alignment horizontal="center" vertical="center"/>
      <protection locked="0"/>
    </xf>
    <xf numFmtId="0" fontId="95" fillId="50" borderId="106" xfId="0" applyFont="1" applyFill="1" applyBorder="1" applyAlignment="1" applyProtection="1">
      <alignment horizontal="center" vertical="center"/>
      <protection locked="0"/>
    </xf>
    <xf numFmtId="0" fontId="108" fillId="0" borderId="59" xfId="0" applyFont="1" applyBorder="1" applyAlignment="1" applyProtection="1">
      <alignment horizontal="center" vertical="center" wrapText="1"/>
      <protection locked="0"/>
    </xf>
    <xf numFmtId="0" fontId="108" fillId="0" borderId="55" xfId="0" applyFont="1" applyBorder="1" applyAlignment="1" applyProtection="1">
      <alignment horizontal="center" vertical="center" wrapText="1"/>
      <protection locked="0"/>
    </xf>
    <xf numFmtId="0" fontId="90" fillId="57" borderId="51" xfId="0" applyFont="1" applyFill="1" applyBorder="1" applyAlignment="1" applyProtection="1">
      <alignment horizontal="center" vertical="center"/>
      <protection locked="0"/>
    </xf>
    <xf numFmtId="0" fontId="90" fillId="57" borderId="52" xfId="0" applyFont="1" applyFill="1" applyBorder="1" applyAlignment="1" applyProtection="1">
      <alignment horizontal="center" vertical="center"/>
      <protection locked="0"/>
    </xf>
    <xf numFmtId="0" fontId="102" fillId="53" borderId="51" xfId="0" applyFont="1" applyFill="1" applyBorder="1" applyAlignment="1" applyProtection="1">
      <alignment horizontal="center" vertical="center"/>
      <protection locked="0"/>
    </xf>
    <xf numFmtId="0" fontId="102" fillId="53" borderId="52" xfId="0" applyFont="1" applyFill="1" applyBorder="1" applyAlignment="1" applyProtection="1">
      <alignment horizontal="center" vertical="center"/>
      <protection locked="0"/>
    </xf>
    <xf numFmtId="179" fontId="102" fillId="53" borderId="74" xfId="166" applyNumberFormat="1" applyFont="1" applyFill="1" applyBorder="1" applyAlignment="1" applyProtection="1">
      <alignment horizontal="center" vertical="center"/>
      <protection locked="0"/>
    </xf>
    <xf numFmtId="179" fontId="102" fillId="53" borderId="103" xfId="166" applyNumberFormat="1" applyFont="1" applyFill="1" applyBorder="1" applyAlignment="1" applyProtection="1">
      <alignment horizontal="center" vertical="center"/>
      <protection locked="0"/>
    </xf>
    <xf numFmtId="0" fontId="102" fillId="53" borderId="74" xfId="0" applyFont="1" applyFill="1" applyBorder="1" applyAlignment="1" applyProtection="1">
      <alignment horizontal="center" vertical="center"/>
      <protection locked="0"/>
    </xf>
    <xf numFmtId="0" fontId="102" fillId="53" borderId="103" xfId="0" applyFont="1" applyFill="1" applyBorder="1" applyAlignment="1" applyProtection="1">
      <alignment horizontal="center" vertical="center"/>
      <protection locked="0"/>
    </xf>
    <xf numFmtId="0" fontId="102" fillId="53" borderId="66" xfId="0" applyFont="1" applyFill="1" applyBorder="1" applyAlignment="1" applyProtection="1">
      <alignment horizontal="center" vertical="center"/>
      <protection locked="0"/>
    </xf>
    <xf numFmtId="0" fontId="102" fillId="53" borderId="62" xfId="0" applyFont="1" applyFill="1" applyBorder="1" applyAlignment="1" applyProtection="1">
      <alignment horizontal="center" vertical="center"/>
      <protection locked="0"/>
    </xf>
    <xf numFmtId="0" fontId="95" fillId="50" borderId="89" xfId="0" applyFont="1" applyFill="1" applyBorder="1" applyAlignment="1" applyProtection="1">
      <alignment horizontal="center" vertical="center"/>
      <protection locked="0"/>
    </xf>
    <xf numFmtId="0" fontId="95" fillId="50" borderId="105" xfId="0" applyFont="1" applyFill="1" applyBorder="1" applyAlignment="1" applyProtection="1">
      <alignment horizontal="center" vertical="center"/>
      <protection locked="0"/>
    </xf>
    <xf numFmtId="0" fontId="95" fillId="58" borderId="26" xfId="0" applyFont="1" applyFill="1" applyBorder="1" applyAlignment="1" applyProtection="1">
      <alignment horizontal="center" vertical="center"/>
      <protection locked="0"/>
    </xf>
    <xf numFmtId="0" fontId="95" fillId="58" borderId="27" xfId="0" applyFont="1" applyFill="1" applyBorder="1" applyAlignment="1" applyProtection="1">
      <alignment horizontal="center" vertical="center"/>
      <protection locked="0"/>
    </xf>
    <xf numFmtId="0" fontId="95" fillId="50" borderId="80" xfId="0" applyFont="1" applyFill="1" applyBorder="1" applyAlignment="1" applyProtection="1">
      <alignment horizontal="center" vertical="center"/>
      <protection locked="0"/>
    </xf>
    <xf numFmtId="0" fontId="95" fillId="50" borderId="97" xfId="0" applyFont="1" applyFill="1" applyBorder="1" applyAlignment="1" applyProtection="1">
      <alignment horizontal="center" vertical="center"/>
      <protection locked="0"/>
    </xf>
    <xf numFmtId="0" fontId="95" fillId="50" borderId="98" xfId="0" applyFont="1" applyFill="1" applyBorder="1" applyAlignment="1" applyProtection="1">
      <alignment horizontal="center" vertical="center"/>
      <protection locked="0"/>
    </xf>
    <xf numFmtId="0" fontId="102" fillId="53" borderId="71" xfId="0" applyFont="1" applyFill="1" applyBorder="1" applyAlignment="1" applyProtection="1">
      <alignment horizontal="center" vertical="center"/>
      <protection locked="0"/>
    </xf>
    <xf numFmtId="0" fontId="102" fillId="53" borderId="21" xfId="0" applyFont="1" applyFill="1" applyBorder="1" applyAlignment="1" applyProtection="1">
      <alignment horizontal="center" vertical="center"/>
      <protection locked="0"/>
    </xf>
    <xf numFmtId="0" fontId="95" fillId="58" borderId="91" xfId="0" applyFont="1" applyFill="1" applyBorder="1" applyAlignment="1" applyProtection="1">
      <alignment horizontal="center" vertical="center"/>
      <protection locked="0"/>
    </xf>
    <xf numFmtId="0" fontId="95" fillId="58" borderId="92" xfId="0" applyFont="1" applyFill="1" applyBorder="1" applyAlignment="1" applyProtection="1">
      <alignment horizontal="center" vertical="center"/>
      <protection locked="0"/>
    </xf>
    <xf numFmtId="0" fontId="95" fillId="50" borderId="85" xfId="0" applyFont="1" applyFill="1" applyBorder="1" applyAlignment="1" applyProtection="1">
      <alignment horizontal="center" vertical="center"/>
      <protection locked="0"/>
    </xf>
    <xf numFmtId="0" fontId="102" fillId="53" borderId="53" xfId="0" applyFont="1" applyFill="1" applyBorder="1" applyAlignment="1" applyProtection="1">
      <alignment horizontal="center" vertical="center"/>
      <protection locked="0"/>
    </xf>
    <xf numFmtId="0" fontId="102" fillId="50" borderId="66" xfId="0" applyFont="1" applyFill="1" applyBorder="1" applyAlignment="1" applyProtection="1">
      <alignment horizontal="center" vertical="center"/>
      <protection locked="0"/>
    </xf>
    <xf numFmtId="0" fontId="102" fillId="50" borderId="63" xfId="0" applyFont="1" applyFill="1" applyBorder="1" applyAlignment="1" applyProtection="1">
      <alignment horizontal="center" vertical="center"/>
      <protection locked="0"/>
    </xf>
    <xf numFmtId="0" fontId="102" fillId="53" borderId="75" xfId="0" applyFont="1" applyFill="1" applyBorder="1" applyAlignment="1" applyProtection="1">
      <alignment horizontal="center" vertical="center"/>
      <protection locked="0"/>
    </xf>
    <xf numFmtId="0" fontId="93" fillId="55" borderId="66" xfId="0" applyFont="1" applyFill="1" applyBorder="1" applyAlignment="1" applyProtection="1">
      <alignment horizontal="center" vertical="center"/>
      <protection locked="0"/>
    </xf>
    <xf numFmtId="0" fontId="93" fillId="55" borderId="62" xfId="0" applyFont="1" applyFill="1" applyBorder="1" applyAlignment="1" applyProtection="1">
      <alignment horizontal="center" vertical="center"/>
      <protection locked="0"/>
    </xf>
    <xf numFmtId="0" fontId="90" fillId="57" borderId="66" xfId="0" applyFont="1" applyFill="1" applyBorder="1" applyAlignment="1" applyProtection="1">
      <alignment horizontal="center" vertical="center"/>
      <protection locked="0"/>
    </xf>
    <xf numFmtId="0" fontId="90" fillId="57" borderId="63" xfId="0" applyFont="1" applyFill="1" applyBorder="1" applyAlignment="1" applyProtection="1">
      <alignment horizontal="center" vertical="center"/>
      <protection locked="0"/>
    </xf>
    <xf numFmtId="0" fontId="92" fillId="51" borderId="32" xfId="0" applyFont="1" applyFill="1" applyBorder="1" applyAlignment="1" applyProtection="1">
      <alignment horizontal="center" vertical="center" wrapText="1"/>
      <protection locked="0"/>
    </xf>
    <xf numFmtId="0" fontId="92" fillId="51" borderId="34" xfId="0" applyFont="1" applyFill="1" applyBorder="1" applyAlignment="1" applyProtection="1">
      <alignment horizontal="center" vertical="center"/>
      <protection locked="0"/>
    </xf>
    <xf numFmtId="180" fontId="101" fillId="46" borderId="23" xfId="0" applyNumberFormat="1" applyFont="1" applyFill="1" applyBorder="1" applyAlignment="1">
      <alignment horizontal="center" vertical="center"/>
    </xf>
    <xf numFmtId="180" fontId="101" fillId="46" borderId="25" xfId="0" applyNumberFormat="1" applyFont="1" applyFill="1" applyBorder="1" applyAlignment="1">
      <alignment horizontal="center" vertical="center"/>
    </xf>
    <xf numFmtId="180" fontId="95" fillId="50" borderId="23" xfId="0" applyNumberFormat="1" applyFont="1" applyFill="1" applyBorder="1" applyAlignment="1">
      <alignment horizontal="center" vertical="center"/>
    </xf>
    <xf numFmtId="180" fontId="95" fillId="50" borderId="25" xfId="0" applyNumberFormat="1" applyFont="1" applyFill="1" applyBorder="1" applyAlignment="1">
      <alignment horizontal="center" vertical="center"/>
    </xf>
    <xf numFmtId="0" fontId="95" fillId="50" borderId="23" xfId="0" applyFont="1" applyFill="1" applyBorder="1" applyAlignment="1" applyProtection="1">
      <alignment horizontal="center" vertical="center"/>
      <protection locked="0"/>
    </xf>
    <xf numFmtId="49" fontId="95" fillId="50" borderId="23" xfId="0" applyNumberFormat="1" applyFont="1" applyFill="1" applyBorder="1" applyAlignment="1" applyProtection="1">
      <alignment horizontal="center" vertical="center"/>
      <protection locked="0"/>
    </xf>
    <xf numFmtId="49" fontId="95" fillId="50" borderId="25" xfId="0" applyNumberFormat="1" applyFont="1" applyFill="1" applyBorder="1" applyAlignment="1" applyProtection="1">
      <alignment horizontal="center" vertical="center"/>
      <protection locked="0"/>
    </xf>
    <xf numFmtId="41" fontId="95" fillId="50" borderId="23" xfId="1" applyFont="1" applyFill="1" applyBorder="1" applyAlignment="1" applyProtection="1">
      <alignment horizontal="center" vertical="center"/>
      <protection locked="0"/>
    </xf>
    <xf numFmtId="41" fontId="95" fillId="50" borderId="25" xfId="1" applyFont="1" applyFill="1" applyBorder="1" applyAlignment="1" applyProtection="1">
      <alignment horizontal="center" vertical="center"/>
      <protection locked="0"/>
    </xf>
    <xf numFmtId="179" fontId="101" fillId="46" borderId="34" xfId="166" applyNumberFormat="1" applyFont="1" applyFill="1" applyBorder="1" applyAlignment="1" applyProtection="1">
      <alignment horizontal="center" vertical="center"/>
    </xf>
    <xf numFmtId="179" fontId="101" fillId="46" borderId="36" xfId="166" applyNumberFormat="1" applyFont="1" applyFill="1" applyBorder="1" applyAlignment="1" applyProtection="1">
      <alignment horizontal="center" vertical="center"/>
    </xf>
    <xf numFmtId="0" fontId="92" fillId="51" borderId="31" xfId="0" applyFont="1" applyFill="1" applyBorder="1" applyAlignment="1" applyProtection="1">
      <alignment horizontal="center" vertical="center"/>
      <protection locked="0"/>
    </xf>
    <xf numFmtId="0" fontId="92" fillId="51" borderId="19" xfId="0" applyFont="1" applyFill="1" applyBorder="1" applyAlignment="1" applyProtection="1">
      <alignment horizontal="center" vertical="center"/>
      <protection locked="0"/>
    </xf>
    <xf numFmtId="0" fontId="92" fillId="51" borderId="19" xfId="0" applyFont="1" applyFill="1" applyBorder="1" applyAlignment="1" applyProtection="1">
      <alignment horizontal="center" vertical="center" wrapText="1"/>
      <protection locked="0"/>
    </xf>
    <xf numFmtId="0" fontId="92" fillId="51" borderId="23" xfId="0" applyFont="1" applyFill="1" applyBorder="1" applyAlignment="1" applyProtection="1">
      <alignment horizontal="center" vertical="center"/>
      <protection locked="0"/>
    </xf>
    <xf numFmtId="0" fontId="82" fillId="51" borderId="19" xfId="0" applyFont="1" applyFill="1" applyBorder="1" applyAlignment="1" applyProtection="1">
      <alignment horizontal="center" vertical="center"/>
      <protection locked="0"/>
    </xf>
    <xf numFmtId="0" fontId="82" fillId="51" borderId="23" xfId="0" applyFont="1" applyFill="1" applyBorder="1" applyAlignment="1" applyProtection="1">
      <alignment horizontal="center" vertical="center"/>
      <protection locked="0"/>
    </xf>
    <xf numFmtId="0" fontId="82" fillId="51" borderId="19" xfId="0" applyFont="1" applyFill="1" applyBorder="1" applyAlignment="1" applyProtection="1">
      <alignment horizontal="center" vertical="center" wrapText="1"/>
      <protection locked="0"/>
    </xf>
    <xf numFmtId="0" fontId="102" fillId="50" borderId="25" xfId="0" applyFont="1" applyFill="1" applyBorder="1" applyAlignment="1">
      <alignment horizontal="center" vertical="center"/>
    </xf>
    <xf numFmtId="0" fontId="103" fillId="0" borderId="0" xfId="0" applyFont="1" applyAlignment="1">
      <alignment horizontal="left" vertical="center" wrapText="1"/>
    </xf>
    <xf numFmtId="0" fontId="120" fillId="50" borderId="61" xfId="0" applyFont="1" applyFill="1" applyBorder="1" applyAlignment="1" applyProtection="1">
      <alignment horizontal="center" vertical="center" wrapText="1"/>
      <protection locked="0"/>
    </xf>
    <xf numFmtId="0" fontId="120" fillId="50" borderId="62" xfId="0" applyFont="1" applyFill="1" applyBorder="1" applyAlignment="1" applyProtection="1">
      <alignment horizontal="center" vertical="center"/>
      <protection locked="0"/>
    </xf>
    <xf numFmtId="0" fontId="120" fillId="50" borderId="63" xfId="0" applyFont="1" applyFill="1" applyBorder="1" applyAlignment="1" applyProtection="1">
      <alignment horizontal="center" vertical="center"/>
      <protection locked="0"/>
    </xf>
    <xf numFmtId="0" fontId="92" fillId="61" borderId="26" xfId="0" applyFont="1" applyFill="1" applyBorder="1" applyAlignment="1" applyProtection="1">
      <alignment horizontal="center" vertical="center"/>
      <protection locked="0"/>
    </xf>
    <xf numFmtId="0" fontId="92" fillId="61" borderId="27" xfId="0" applyFont="1" applyFill="1" applyBorder="1" applyAlignment="1" applyProtection="1">
      <alignment horizontal="center" vertical="center"/>
      <protection locked="0"/>
    </xf>
    <xf numFmtId="0" fontId="92" fillId="61" borderId="113" xfId="0" applyFont="1" applyFill="1" applyBorder="1" applyAlignment="1" applyProtection="1">
      <alignment horizontal="center" vertical="center"/>
      <protection locked="0"/>
    </xf>
    <xf numFmtId="0" fontId="100" fillId="0" borderId="0" xfId="0" applyFont="1" applyAlignment="1">
      <alignment horizontal="center" vertical="center"/>
    </xf>
  </cellXfs>
  <cellStyles count="167">
    <cellStyle name="20% - Accent1 2" xfId="9" xr:uid="{00000000-0005-0000-0000-000000000000}"/>
    <cellStyle name="20% - Accent2" xfId="10" xr:uid="{00000000-0005-0000-0000-000001000000}"/>
    <cellStyle name="20% - Accent2 2" xfId="11" xr:uid="{00000000-0005-0000-0000-000002000000}"/>
    <cellStyle name="20% - Accent3" xfId="12" xr:uid="{00000000-0005-0000-0000-000003000000}"/>
    <cellStyle name="20% - Accent3 2" xfId="13" xr:uid="{00000000-0005-0000-0000-000004000000}"/>
    <cellStyle name="20% - Accent4" xfId="14" xr:uid="{00000000-0005-0000-0000-000005000000}"/>
    <cellStyle name="20% - Accent4 2" xfId="15" xr:uid="{00000000-0005-0000-0000-000006000000}"/>
    <cellStyle name="20% - Accent5" xfId="16" xr:uid="{00000000-0005-0000-0000-000007000000}"/>
    <cellStyle name="20% - Accent5 2" xfId="17" xr:uid="{00000000-0005-0000-0000-000008000000}"/>
    <cellStyle name="20% - Accent6" xfId="18" xr:uid="{00000000-0005-0000-0000-000009000000}"/>
    <cellStyle name="20% - Accent6 2" xfId="19" xr:uid="{00000000-0005-0000-0000-00000A000000}"/>
    <cellStyle name="20% - 강조색1 2" xfId="20" xr:uid="{00000000-0005-0000-0000-00000B000000}"/>
    <cellStyle name="20% - 강조색2 2" xfId="21" xr:uid="{00000000-0005-0000-0000-00000C000000}"/>
    <cellStyle name="20% - 강조색3 2" xfId="22" xr:uid="{00000000-0005-0000-0000-00000D000000}"/>
    <cellStyle name="20% - 강조색4 2" xfId="23" xr:uid="{00000000-0005-0000-0000-00000E000000}"/>
    <cellStyle name="20% - 강조색5 2" xfId="24" xr:uid="{00000000-0005-0000-0000-00000F000000}"/>
    <cellStyle name="20% - 강조색6 2" xfId="25" xr:uid="{00000000-0005-0000-0000-000010000000}"/>
    <cellStyle name="40% - Accent1" xfId="26" xr:uid="{00000000-0005-0000-0000-000011000000}"/>
    <cellStyle name="40% - Accent1 2" xfId="27" xr:uid="{00000000-0005-0000-0000-000012000000}"/>
    <cellStyle name="40% - Accent2" xfId="28" xr:uid="{00000000-0005-0000-0000-000013000000}"/>
    <cellStyle name="40% - Accent2 2" xfId="29" xr:uid="{00000000-0005-0000-0000-000014000000}"/>
    <cellStyle name="40% - Accent3" xfId="30" xr:uid="{00000000-0005-0000-0000-000015000000}"/>
    <cellStyle name="40% - Accent3 2" xfId="31" xr:uid="{00000000-0005-0000-0000-000016000000}"/>
    <cellStyle name="40% - Accent4" xfId="32" xr:uid="{00000000-0005-0000-0000-000017000000}"/>
    <cellStyle name="40% - Accent4 2" xfId="33" xr:uid="{00000000-0005-0000-0000-000018000000}"/>
    <cellStyle name="40% - Accent5" xfId="34" xr:uid="{00000000-0005-0000-0000-000019000000}"/>
    <cellStyle name="40% - Accent5 2" xfId="35" xr:uid="{00000000-0005-0000-0000-00001A000000}"/>
    <cellStyle name="40% - Accent6" xfId="36" xr:uid="{00000000-0005-0000-0000-00001B000000}"/>
    <cellStyle name="40% - Accent6 2" xfId="37" xr:uid="{00000000-0005-0000-0000-00001C000000}"/>
    <cellStyle name="40% - 강조색1 2" xfId="38" xr:uid="{00000000-0005-0000-0000-00001D000000}"/>
    <cellStyle name="40% - 강조색2 2" xfId="39" xr:uid="{00000000-0005-0000-0000-00001E000000}"/>
    <cellStyle name="40% - 강조색3 2" xfId="40" xr:uid="{00000000-0005-0000-0000-00001F000000}"/>
    <cellStyle name="40% - 강조색4 2" xfId="41" xr:uid="{00000000-0005-0000-0000-000020000000}"/>
    <cellStyle name="40% - 강조색5 2" xfId="42" xr:uid="{00000000-0005-0000-0000-000021000000}"/>
    <cellStyle name="40% - 강조색6 2" xfId="43" xr:uid="{00000000-0005-0000-0000-000022000000}"/>
    <cellStyle name="60% - Accent1" xfId="44" xr:uid="{00000000-0005-0000-0000-000023000000}"/>
    <cellStyle name="60% - Accent1 2" xfId="45" xr:uid="{00000000-0005-0000-0000-000024000000}"/>
    <cellStyle name="60% - Accent2" xfId="46" xr:uid="{00000000-0005-0000-0000-000025000000}"/>
    <cellStyle name="60% - Accent2 2" xfId="47" xr:uid="{00000000-0005-0000-0000-000026000000}"/>
    <cellStyle name="60% - Accent3" xfId="48" xr:uid="{00000000-0005-0000-0000-000027000000}"/>
    <cellStyle name="60% - Accent3 2" xfId="49" xr:uid="{00000000-0005-0000-0000-000028000000}"/>
    <cellStyle name="60% - Accent4" xfId="50" xr:uid="{00000000-0005-0000-0000-000029000000}"/>
    <cellStyle name="60% - Accent4 2" xfId="51" xr:uid="{00000000-0005-0000-0000-00002A000000}"/>
    <cellStyle name="60% - Accent5" xfId="52" xr:uid="{00000000-0005-0000-0000-00002B000000}"/>
    <cellStyle name="60% - Accent5 2" xfId="53" xr:uid="{00000000-0005-0000-0000-00002C000000}"/>
    <cellStyle name="60% - Accent6" xfId="54" xr:uid="{00000000-0005-0000-0000-00002D000000}"/>
    <cellStyle name="60% - Accent6 2" xfId="55" xr:uid="{00000000-0005-0000-0000-00002E000000}"/>
    <cellStyle name="60% - 강조색1 2" xfId="56" xr:uid="{00000000-0005-0000-0000-00002F000000}"/>
    <cellStyle name="60% - 강조색2 2" xfId="57" xr:uid="{00000000-0005-0000-0000-000030000000}"/>
    <cellStyle name="60% - 강조색3 2" xfId="58" xr:uid="{00000000-0005-0000-0000-000031000000}"/>
    <cellStyle name="60% - 강조색4 2" xfId="59" xr:uid="{00000000-0005-0000-0000-000032000000}"/>
    <cellStyle name="60% - 강조색5 2" xfId="60" xr:uid="{00000000-0005-0000-0000-000033000000}"/>
    <cellStyle name="60% - 강조색6 2" xfId="61" xr:uid="{00000000-0005-0000-0000-000034000000}"/>
    <cellStyle name="Accent1" xfId="62" xr:uid="{00000000-0005-0000-0000-000035000000}"/>
    <cellStyle name="Accent1 2" xfId="63" xr:uid="{00000000-0005-0000-0000-000036000000}"/>
    <cellStyle name="Accent2" xfId="64" xr:uid="{00000000-0005-0000-0000-000037000000}"/>
    <cellStyle name="Accent2 2" xfId="65" xr:uid="{00000000-0005-0000-0000-000038000000}"/>
    <cellStyle name="Accent3" xfId="66" xr:uid="{00000000-0005-0000-0000-000039000000}"/>
    <cellStyle name="Accent3 2" xfId="67" xr:uid="{00000000-0005-0000-0000-00003A000000}"/>
    <cellStyle name="Accent4" xfId="68" xr:uid="{00000000-0005-0000-0000-00003B000000}"/>
    <cellStyle name="Accent4 2" xfId="69" xr:uid="{00000000-0005-0000-0000-00003C000000}"/>
    <cellStyle name="Accent5" xfId="70" xr:uid="{00000000-0005-0000-0000-00003D000000}"/>
    <cellStyle name="Accent5 2" xfId="71" xr:uid="{00000000-0005-0000-0000-00003E000000}"/>
    <cellStyle name="Accent6" xfId="72" xr:uid="{00000000-0005-0000-0000-00003F000000}"/>
    <cellStyle name="Accent6 2" xfId="73" xr:uid="{00000000-0005-0000-0000-000040000000}"/>
    <cellStyle name="Bad" xfId="74" xr:uid="{00000000-0005-0000-0000-000041000000}"/>
    <cellStyle name="Bad 2" xfId="75" xr:uid="{00000000-0005-0000-0000-000042000000}"/>
    <cellStyle name="Calculation" xfId="76" xr:uid="{00000000-0005-0000-0000-000043000000}"/>
    <cellStyle name="Calculation 2" xfId="77" xr:uid="{00000000-0005-0000-0000-000044000000}"/>
    <cellStyle name="Check Cell" xfId="78" xr:uid="{00000000-0005-0000-0000-000045000000}"/>
    <cellStyle name="Check Cell 2" xfId="79" xr:uid="{00000000-0005-0000-0000-000046000000}"/>
    <cellStyle name="Explanatory Text" xfId="80" xr:uid="{00000000-0005-0000-0000-000047000000}"/>
    <cellStyle name="Explanatory Text 2" xfId="81" xr:uid="{00000000-0005-0000-0000-000048000000}"/>
    <cellStyle name="Good" xfId="82" xr:uid="{00000000-0005-0000-0000-000049000000}"/>
    <cellStyle name="Good 2" xfId="83" xr:uid="{00000000-0005-0000-0000-00004A000000}"/>
    <cellStyle name="Heading 1" xfId="84" xr:uid="{00000000-0005-0000-0000-00004B000000}"/>
    <cellStyle name="Heading 1 2" xfId="85" xr:uid="{00000000-0005-0000-0000-00004C000000}"/>
    <cellStyle name="Heading 2" xfId="86" xr:uid="{00000000-0005-0000-0000-00004D000000}"/>
    <cellStyle name="Heading 2 2" xfId="87" xr:uid="{00000000-0005-0000-0000-00004E000000}"/>
    <cellStyle name="Heading 3" xfId="88" xr:uid="{00000000-0005-0000-0000-00004F000000}"/>
    <cellStyle name="Heading 3 2" xfId="89" xr:uid="{00000000-0005-0000-0000-000050000000}"/>
    <cellStyle name="Heading 4" xfId="90" xr:uid="{00000000-0005-0000-0000-000051000000}"/>
    <cellStyle name="Heading 4 2" xfId="91" xr:uid="{00000000-0005-0000-0000-000052000000}"/>
    <cellStyle name="Input" xfId="92" xr:uid="{00000000-0005-0000-0000-000053000000}"/>
    <cellStyle name="Input 2" xfId="93" xr:uid="{00000000-0005-0000-0000-000054000000}"/>
    <cellStyle name="Linked Cell" xfId="94" xr:uid="{00000000-0005-0000-0000-000055000000}"/>
    <cellStyle name="Linked Cell 2" xfId="95" xr:uid="{00000000-0005-0000-0000-000056000000}"/>
    <cellStyle name="Neutral" xfId="96" xr:uid="{00000000-0005-0000-0000-000057000000}"/>
    <cellStyle name="Neutral 2" xfId="97" xr:uid="{00000000-0005-0000-0000-000058000000}"/>
    <cellStyle name="Normal_HVS- name list 2003 dung na" xfId="98" xr:uid="{00000000-0005-0000-0000-000059000000}"/>
    <cellStyle name="Note" xfId="99" xr:uid="{00000000-0005-0000-0000-00005A000000}"/>
    <cellStyle name="Note 2" xfId="100" xr:uid="{00000000-0005-0000-0000-00005B000000}"/>
    <cellStyle name="Output" xfId="101" xr:uid="{00000000-0005-0000-0000-00005C000000}"/>
    <cellStyle name="Output 2" xfId="102" xr:uid="{00000000-0005-0000-0000-00005D000000}"/>
    <cellStyle name="Title" xfId="103" xr:uid="{00000000-0005-0000-0000-00005E000000}"/>
    <cellStyle name="Title 2" xfId="104" xr:uid="{00000000-0005-0000-0000-00005F000000}"/>
    <cellStyle name="Total" xfId="105" xr:uid="{00000000-0005-0000-0000-000060000000}"/>
    <cellStyle name="Total 2" xfId="106" xr:uid="{00000000-0005-0000-0000-000061000000}"/>
    <cellStyle name="Warning Text" xfId="107" xr:uid="{00000000-0005-0000-0000-000062000000}"/>
    <cellStyle name="Warning Text 2" xfId="108" xr:uid="{00000000-0005-0000-0000-000063000000}"/>
    <cellStyle name="강조색1 2" xfId="109" xr:uid="{00000000-0005-0000-0000-000064000000}"/>
    <cellStyle name="강조색2 2" xfId="110" xr:uid="{00000000-0005-0000-0000-000065000000}"/>
    <cellStyle name="강조색3 2" xfId="111" xr:uid="{00000000-0005-0000-0000-000066000000}"/>
    <cellStyle name="강조색4 2" xfId="112" xr:uid="{00000000-0005-0000-0000-000067000000}"/>
    <cellStyle name="강조색5 2" xfId="113" xr:uid="{00000000-0005-0000-0000-000068000000}"/>
    <cellStyle name="강조색6 2" xfId="114" xr:uid="{00000000-0005-0000-0000-000069000000}"/>
    <cellStyle name="경고문 2" xfId="115" xr:uid="{00000000-0005-0000-0000-00006A000000}"/>
    <cellStyle name="계산 2" xfId="116" xr:uid="{00000000-0005-0000-0000-00006B000000}"/>
    <cellStyle name="나쁨 2" xfId="117" xr:uid="{00000000-0005-0000-0000-00006C000000}"/>
    <cellStyle name="메모 2" xfId="118" xr:uid="{00000000-0005-0000-0000-00006D000000}"/>
    <cellStyle name="백분율" xfId="166" builtinId="5"/>
    <cellStyle name="백분율 2" xfId="6" xr:uid="{00000000-0005-0000-0000-00006F000000}"/>
    <cellStyle name="백분율 3" xfId="119" xr:uid="{00000000-0005-0000-0000-000070000000}"/>
    <cellStyle name="백분율 4" xfId="153" xr:uid="{00000000-0005-0000-0000-000071000000}"/>
    <cellStyle name="백분율 5" xfId="156" xr:uid="{00000000-0005-0000-0000-000072000000}"/>
    <cellStyle name="백분율 6" xfId="161" xr:uid="{00000000-0005-0000-0000-000073000000}"/>
    <cellStyle name="백분율 7" xfId="165" xr:uid="{00000000-0005-0000-0000-000074000000}"/>
    <cellStyle name="보통 2" xfId="120" xr:uid="{00000000-0005-0000-0000-000075000000}"/>
    <cellStyle name="설명 텍스트 2" xfId="121" xr:uid="{00000000-0005-0000-0000-000076000000}"/>
    <cellStyle name="셀 확인 2" xfId="122" xr:uid="{00000000-0005-0000-0000-000077000000}"/>
    <cellStyle name="쉼표 [0]" xfId="1" builtinId="6"/>
    <cellStyle name="쉼표 [0] 2" xfId="3" xr:uid="{00000000-0005-0000-0000-000079000000}"/>
    <cellStyle name="쉼표 [0] 2 10" xfId="123" xr:uid="{00000000-0005-0000-0000-00007A000000}"/>
    <cellStyle name="쉼표 [0] 2 2" xfId="124" xr:uid="{00000000-0005-0000-0000-00007B000000}"/>
    <cellStyle name="쉼표 [0] 2 2 2" xfId="125" xr:uid="{00000000-0005-0000-0000-00007C000000}"/>
    <cellStyle name="쉼표 [0] 2 2 3" xfId="126" xr:uid="{00000000-0005-0000-0000-00007D000000}"/>
    <cellStyle name="쉼표 [0] 2 3" xfId="127" xr:uid="{00000000-0005-0000-0000-00007E000000}"/>
    <cellStyle name="쉼표 [0] 3" xfId="5" xr:uid="{00000000-0005-0000-0000-00007F000000}"/>
    <cellStyle name="쉼표 [0] 3 2" xfId="128" xr:uid="{00000000-0005-0000-0000-000080000000}"/>
    <cellStyle name="쉼표 [0] 3 3" xfId="129" xr:uid="{00000000-0005-0000-0000-000081000000}"/>
    <cellStyle name="쉼표 [0] 4" xfId="130" xr:uid="{00000000-0005-0000-0000-000082000000}"/>
    <cellStyle name="쉼표 [0] 5" xfId="131" xr:uid="{00000000-0005-0000-0000-000083000000}"/>
    <cellStyle name="쉼표 [0] 6" xfId="155" xr:uid="{00000000-0005-0000-0000-000084000000}"/>
    <cellStyle name="쉼표 [0] 7" xfId="160" xr:uid="{00000000-0005-0000-0000-000085000000}"/>
    <cellStyle name="쉼표 [0] 8" xfId="164" xr:uid="{00000000-0005-0000-0000-000086000000}"/>
    <cellStyle name="스타일 1" xfId="132" xr:uid="{00000000-0005-0000-0000-000087000000}"/>
    <cellStyle name="연결된 셀 2" xfId="133" xr:uid="{00000000-0005-0000-0000-000088000000}"/>
    <cellStyle name="요약 2" xfId="134" xr:uid="{00000000-0005-0000-0000-000089000000}"/>
    <cellStyle name="입력 2" xfId="135" xr:uid="{00000000-0005-0000-0000-00008A000000}"/>
    <cellStyle name="제목 1 2" xfId="136" xr:uid="{00000000-0005-0000-0000-00008B000000}"/>
    <cellStyle name="제목 2 2" xfId="137" xr:uid="{00000000-0005-0000-0000-00008C000000}"/>
    <cellStyle name="제목 3 2" xfId="138" xr:uid="{00000000-0005-0000-0000-00008D000000}"/>
    <cellStyle name="제목 4 2" xfId="139" xr:uid="{00000000-0005-0000-0000-00008E000000}"/>
    <cellStyle name="제목 5" xfId="140" xr:uid="{00000000-0005-0000-0000-00008F000000}"/>
    <cellStyle name="좋음 2" xfId="141" xr:uid="{00000000-0005-0000-0000-000090000000}"/>
    <cellStyle name="출력 2" xfId="142" xr:uid="{00000000-0005-0000-0000-000091000000}"/>
    <cellStyle name="콤마 [0]_Book2" xfId="143" xr:uid="{00000000-0005-0000-0000-000092000000}"/>
    <cellStyle name="콤마_Book2" xfId="144" xr:uid="{00000000-0005-0000-0000-000093000000}"/>
    <cellStyle name="표준" xfId="0" builtinId="0"/>
    <cellStyle name="표준 10" xfId="154" xr:uid="{00000000-0005-0000-0000-000095000000}"/>
    <cellStyle name="표준 11" xfId="157" xr:uid="{00000000-0005-0000-0000-000096000000}"/>
    <cellStyle name="표준 12" xfId="158" xr:uid="{00000000-0005-0000-0000-000097000000}"/>
    <cellStyle name="표준 13" xfId="159" xr:uid="{00000000-0005-0000-0000-000098000000}"/>
    <cellStyle name="표준 14" xfId="162" xr:uid="{00000000-0005-0000-0000-000099000000}"/>
    <cellStyle name="표준 15" xfId="163" xr:uid="{00000000-0005-0000-0000-00009A000000}"/>
    <cellStyle name="표준 2" xfId="2" xr:uid="{00000000-0005-0000-0000-00009B000000}"/>
    <cellStyle name="표준 2 2" xfId="8" xr:uid="{00000000-0005-0000-0000-00009C000000}"/>
    <cellStyle name="표준 2 3" xfId="145" xr:uid="{00000000-0005-0000-0000-00009D000000}"/>
    <cellStyle name="표준 3" xfId="4" xr:uid="{00000000-0005-0000-0000-00009E000000}"/>
    <cellStyle name="표준 3 2" xfId="7" xr:uid="{00000000-0005-0000-0000-00009F000000}"/>
    <cellStyle name="표준 4" xfId="146" xr:uid="{00000000-0005-0000-0000-0000A0000000}"/>
    <cellStyle name="표준 4 2" xfId="147" xr:uid="{00000000-0005-0000-0000-0000A1000000}"/>
    <cellStyle name="표준 5" xfId="148" xr:uid="{00000000-0005-0000-0000-0000A2000000}"/>
    <cellStyle name="표준 6" xfId="149" xr:uid="{00000000-0005-0000-0000-0000A3000000}"/>
    <cellStyle name="표준 7" xfId="150" xr:uid="{00000000-0005-0000-0000-0000A4000000}"/>
    <cellStyle name="표준 8" xfId="151" xr:uid="{00000000-0005-0000-0000-0000A5000000}"/>
    <cellStyle name="표준 9" xfId="152" xr:uid="{00000000-0005-0000-0000-0000A6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01\&#44277;&#50976;&#54260;&#45908;\Users\2007049\Desktop\'24&#45380;%20&#49324;&#50629;&#44228;&#54925;%20&#49900;&#49324;\2024&#45380;\&#52968;&#49548;_1-1.%20(&#44277;&#53685;)%20(&#48537;&#51076;%202)%20&#50641;&#49472;%20&#49436;&#49885;_2024&#45380;&#46020;%20&#51648;&#50896;&#44552;%20&#46321;%20&#49324;&#50629;&#49888;&#52397;%20&#54788;&#54889;_&#49888;&#52397;&#44592;&#44288;&#4774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작성하기"/>
      <sheetName val="기본정보"/>
      <sheetName val="신청총괄"/>
      <sheetName val="지원금 총괄"/>
      <sheetName val="인프라지원금(심사용)"/>
      <sheetName val="인건비"/>
      <sheetName val="일반운영비"/>
      <sheetName val="시설비"/>
      <sheetName val="장비비"/>
      <sheetName val="훈련프로그램개발비"/>
      <sheetName val="과정일람표"/>
      <sheetName val="과정별 세부산출"/>
      <sheetName val="과정운영비_항목별"/>
      <sheetName val="과정운영비_과정별"/>
      <sheetName val="과정별 세부산출(HRD-Net)"/>
      <sheetName val="NCS 기준단가"/>
      <sheetName val="강사"/>
      <sheetName val="코드정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">
          <cell r="A6">
            <v>1</v>
          </cell>
          <cell r="B6" t="str">
            <v>지산맞과정</v>
          </cell>
          <cell r="C6" t="str">
            <v>한국산업인력공단</v>
          </cell>
          <cell r="E6" t="str">
            <v xml:space="preserve"> 사업관리</v>
          </cell>
          <cell r="F6" t="str">
            <v>01</v>
          </cell>
          <cell r="G6" t="str">
            <v>01</v>
          </cell>
          <cell r="H6" t="str">
            <v>01</v>
          </cell>
          <cell r="I6" t="str">
            <v>01</v>
          </cell>
          <cell r="M6" t="str">
            <v>예시 1 (과정일람표-훈련과정명에 기존의 훈련과정 복사 붙여넣기)</v>
          </cell>
          <cell r="N6" t="str">
            <v>향상</v>
          </cell>
          <cell r="O6" t="str">
            <v>원격대체</v>
          </cell>
          <cell r="P6">
            <v>100</v>
          </cell>
          <cell r="Q6">
            <v>400</v>
          </cell>
          <cell r="R6">
            <v>20</v>
          </cell>
          <cell r="S6">
            <v>2</v>
          </cell>
          <cell r="T6">
            <v>40</v>
          </cell>
          <cell r="U6">
            <v>0</v>
          </cell>
          <cell r="V6" t="str">
            <v>적용</v>
          </cell>
          <cell r="X6" t="str">
            <v>실비(300)</v>
          </cell>
          <cell r="Y6">
            <v>7750</v>
          </cell>
          <cell r="Z6">
            <v>144000000</v>
          </cell>
          <cell r="AA6">
            <v>124000000</v>
          </cell>
          <cell r="AB6">
            <v>20000000</v>
          </cell>
          <cell r="AC6">
            <v>0</v>
          </cell>
          <cell r="AD6" t="str">
            <v>향상</v>
          </cell>
          <cell r="AE6" t="str">
            <v>원격대체</v>
          </cell>
          <cell r="AF6">
            <v>100</v>
          </cell>
          <cell r="AG6">
            <v>400</v>
          </cell>
          <cell r="AH6">
            <v>20</v>
          </cell>
          <cell r="AI6">
            <v>2</v>
          </cell>
          <cell r="AJ6">
            <v>40</v>
          </cell>
          <cell r="AK6">
            <v>0</v>
          </cell>
          <cell r="AL6" t="str">
            <v>적용</v>
          </cell>
          <cell r="AM6">
            <v>0</v>
          </cell>
          <cell r="AN6" t="str">
            <v>실비(300)</v>
          </cell>
          <cell r="AO6">
            <v>3968</v>
          </cell>
        </row>
        <row r="7">
          <cell r="A7">
            <v>2</v>
          </cell>
          <cell r="B7" t="str">
            <v>지산맞과정</v>
          </cell>
          <cell r="C7" t="str">
            <v>한국산업인력공단</v>
          </cell>
          <cell r="E7" t="str">
            <v xml:space="preserve"> 기획사무</v>
          </cell>
          <cell r="F7" t="str">
            <v>02</v>
          </cell>
          <cell r="G7" t="str">
            <v>01</v>
          </cell>
          <cell r="H7" t="str">
            <v>01</v>
          </cell>
          <cell r="I7" t="str">
            <v>01</v>
          </cell>
          <cell r="M7" t="str">
            <v>예시 2 (과정일람표-훈련과정명에 기존의 훈련과정 복사 붙여넣기)</v>
          </cell>
          <cell r="N7" t="str">
            <v>채용예정자</v>
          </cell>
          <cell r="O7" t="str">
            <v>원격대체</v>
          </cell>
          <cell r="P7">
            <v>60</v>
          </cell>
          <cell r="Q7">
            <v>400</v>
          </cell>
          <cell r="R7">
            <v>20</v>
          </cell>
          <cell r="S7">
            <v>2</v>
          </cell>
          <cell r="T7">
            <v>40</v>
          </cell>
          <cell r="U7">
            <v>0</v>
          </cell>
          <cell r="V7" t="str">
            <v>적용</v>
          </cell>
          <cell r="X7" t="str">
            <v>사업주환급</v>
          </cell>
          <cell r="Y7">
            <v>7410</v>
          </cell>
          <cell r="Z7">
            <v>130560000</v>
          </cell>
          <cell r="AA7">
            <v>118560000</v>
          </cell>
          <cell r="AB7">
            <v>12000000</v>
          </cell>
          <cell r="AC7">
            <v>0</v>
          </cell>
          <cell r="AD7" t="str">
            <v>채용예정자</v>
          </cell>
          <cell r="AE7" t="str">
            <v>원격대체</v>
          </cell>
          <cell r="AF7">
            <v>60</v>
          </cell>
          <cell r="AG7">
            <v>400</v>
          </cell>
          <cell r="AH7">
            <v>20</v>
          </cell>
          <cell r="AI7">
            <v>2</v>
          </cell>
          <cell r="AJ7">
            <v>40</v>
          </cell>
          <cell r="AK7">
            <v>0</v>
          </cell>
          <cell r="AL7" t="str">
            <v>적용</v>
          </cell>
          <cell r="AM7">
            <v>0</v>
          </cell>
          <cell r="AN7" t="str">
            <v>사업주환급</v>
          </cell>
          <cell r="AO7">
            <v>7410</v>
          </cell>
        </row>
        <row r="8">
          <cell r="A8">
            <v>3</v>
          </cell>
          <cell r="B8" t="str">
            <v>지산맞과정</v>
          </cell>
          <cell r="C8" t="str">
            <v>한국산업인력공단</v>
          </cell>
          <cell r="E8" t="str">
            <v xml:space="preserve"> 금융</v>
          </cell>
          <cell r="F8" t="str">
            <v>03</v>
          </cell>
          <cell r="G8" t="str">
            <v>01</v>
          </cell>
          <cell r="H8" t="str">
            <v>01</v>
          </cell>
          <cell r="I8" t="str">
            <v>01</v>
          </cell>
          <cell r="M8" t="str">
            <v>예시 3 (과정일람표-훈련과정명에 기존의 훈련과정 복사 붙여넣기)</v>
          </cell>
          <cell r="N8" t="str">
            <v>향상</v>
          </cell>
          <cell r="O8" t="str">
            <v>원격대체</v>
          </cell>
          <cell r="P8">
            <v>20</v>
          </cell>
          <cell r="Q8">
            <v>200</v>
          </cell>
          <cell r="R8">
            <v>20</v>
          </cell>
          <cell r="S8">
            <v>2</v>
          </cell>
          <cell r="T8">
            <v>40</v>
          </cell>
          <cell r="V8" t="str">
            <v>미적용</v>
          </cell>
          <cell r="X8" t="str">
            <v>사업주환급</v>
          </cell>
          <cell r="Y8">
            <v>6360</v>
          </cell>
          <cell r="Z8">
            <v>54880000</v>
          </cell>
          <cell r="AA8">
            <v>50880000</v>
          </cell>
          <cell r="AB8">
            <v>4000000</v>
          </cell>
          <cell r="AC8">
            <v>0</v>
          </cell>
          <cell r="AD8" t="str">
            <v>향상</v>
          </cell>
          <cell r="AE8" t="str">
            <v>원격대체</v>
          </cell>
          <cell r="AF8">
            <v>20</v>
          </cell>
          <cell r="AG8">
            <v>200</v>
          </cell>
          <cell r="AH8">
            <v>20</v>
          </cell>
          <cell r="AI8">
            <v>2</v>
          </cell>
          <cell r="AJ8">
            <v>40</v>
          </cell>
          <cell r="AK8">
            <v>0</v>
          </cell>
          <cell r="AL8" t="str">
            <v>미적용</v>
          </cell>
          <cell r="AM8">
            <v>0</v>
          </cell>
          <cell r="AN8" t="str">
            <v>사업주환급</v>
          </cell>
          <cell r="AO8">
            <v>6360</v>
          </cell>
        </row>
        <row r="9">
          <cell r="A9">
            <v>4</v>
          </cell>
          <cell r="B9" t="str">
            <v>지산맞과정</v>
          </cell>
          <cell r="C9" t="str">
            <v>한국산업인력공단</v>
          </cell>
          <cell r="E9" t="str">
            <v xml:space="preserve"> 학교교육</v>
          </cell>
          <cell r="F9" t="str">
            <v>04</v>
          </cell>
          <cell r="G9" t="str">
            <v>01</v>
          </cell>
          <cell r="H9" t="str">
            <v>01</v>
          </cell>
          <cell r="I9" t="str">
            <v>01</v>
          </cell>
          <cell r="M9" t="str">
            <v>예시 4 (과정일람표-훈련과정명에 기존의 훈련과정 복사 붙여넣기)</v>
          </cell>
          <cell r="N9" t="str">
            <v>향상</v>
          </cell>
          <cell r="O9" t="str">
            <v>원격(C)</v>
          </cell>
          <cell r="P9">
            <v>100</v>
          </cell>
          <cell r="Q9">
            <v>200</v>
          </cell>
          <cell r="R9">
            <v>100</v>
          </cell>
          <cell r="S9">
            <v>2</v>
          </cell>
          <cell r="T9">
            <v>200</v>
          </cell>
          <cell r="V9" t="str">
            <v>적용</v>
          </cell>
          <cell r="X9" t="str">
            <v>사업주환급</v>
          </cell>
          <cell r="Y9">
            <v>2970</v>
          </cell>
          <cell r="Z9">
            <v>218800000</v>
          </cell>
          <cell r="AA9">
            <v>118800000</v>
          </cell>
          <cell r="AB9">
            <v>100000000</v>
          </cell>
          <cell r="AC9">
            <v>0</v>
          </cell>
          <cell r="AD9" t="str">
            <v>향상</v>
          </cell>
          <cell r="AE9" t="str">
            <v>원격(C)</v>
          </cell>
          <cell r="AF9">
            <v>100</v>
          </cell>
          <cell r="AG9">
            <v>200</v>
          </cell>
          <cell r="AH9">
            <v>100</v>
          </cell>
          <cell r="AI9">
            <v>2</v>
          </cell>
          <cell r="AJ9">
            <v>200</v>
          </cell>
          <cell r="AK9">
            <v>0</v>
          </cell>
          <cell r="AL9" t="str">
            <v>적용</v>
          </cell>
          <cell r="AM9">
            <v>0</v>
          </cell>
          <cell r="AN9" t="str">
            <v>사업주환급</v>
          </cell>
          <cell r="AO9" t="e">
            <v>#N/A</v>
          </cell>
        </row>
        <row r="10">
          <cell r="A10">
            <v>5</v>
          </cell>
          <cell r="B10" t="str">
            <v>지산맞과정</v>
          </cell>
          <cell r="C10" t="str">
            <v>한국산업인력공단</v>
          </cell>
          <cell r="E10" t="str">
            <v xml:space="preserve"> 법률</v>
          </cell>
          <cell r="F10" t="str">
            <v>05</v>
          </cell>
          <cell r="G10" t="str">
            <v>01</v>
          </cell>
          <cell r="H10" t="str">
            <v>01</v>
          </cell>
          <cell r="I10" t="str">
            <v>01</v>
          </cell>
          <cell r="N10" t="str">
            <v>채용예정자</v>
          </cell>
          <cell r="O10" t="str">
            <v>집체</v>
          </cell>
          <cell r="P10">
            <v>100</v>
          </cell>
          <cell r="Q10">
            <v>400</v>
          </cell>
          <cell r="R10">
            <v>20</v>
          </cell>
          <cell r="S10">
            <v>2</v>
          </cell>
          <cell r="T10">
            <v>40</v>
          </cell>
          <cell r="U10">
            <v>0</v>
          </cell>
          <cell r="V10" t="str">
            <v>적용</v>
          </cell>
          <cell r="X10" t="str">
            <v>사업주환급</v>
          </cell>
          <cell r="Y10">
            <v>6690</v>
          </cell>
          <cell r="Z10">
            <v>127040000</v>
          </cell>
          <cell r="AA10">
            <v>107040000</v>
          </cell>
          <cell r="AB10">
            <v>20000000</v>
          </cell>
          <cell r="AC10">
            <v>0</v>
          </cell>
          <cell r="AD10" t="str">
            <v>채용예정자</v>
          </cell>
          <cell r="AE10" t="str">
            <v>집체</v>
          </cell>
          <cell r="AF10">
            <v>100</v>
          </cell>
          <cell r="AG10">
            <v>400</v>
          </cell>
          <cell r="AH10">
            <v>20</v>
          </cell>
          <cell r="AI10">
            <v>2</v>
          </cell>
          <cell r="AJ10">
            <v>40</v>
          </cell>
          <cell r="AK10">
            <v>0</v>
          </cell>
          <cell r="AL10" t="str">
            <v>적용</v>
          </cell>
          <cell r="AM10">
            <v>0</v>
          </cell>
          <cell r="AN10" t="str">
            <v>사업주환급</v>
          </cell>
          <cell r="AO10">
            <v>6690</v>
          </cell>
        </row>
        <row r="11">
          <cell r="A11">
            <v>6</v>
          </cell>
          <cell r="B11" t="str">
            <v>지산맞과정</v>
          </cell>
          <cell r="C11" t="str">
            <v>한국산업인력공단</v>
          </cell>
          <cell r="E11" t="str">
            <v xml:space="preserve"> 보건</v>
          </cell>
          <cell r="F11" t="str">
            <v>06</v>
          </cell>
          <cell r="G11" t="str">
            <v>01</v>
          </cell>
          <cell r="H11" t="str">
            <v>01</v>
          </cell>
          <cell r="I11" t="str">
            <v>01</v>
          </cell>
          <cell r="N11" t="str">
            <v>향상</v>
          </cell>
          <cell r="O11" t="str">
            <v>집체</v>
          </cell>
          <cell r="P11">
            <v>60</v>
          </cell>
          <cell r="Q11">
            <v>400</v>
          </cell>
          <cell r="R11">
            <v>20</v>
          </cell>
          <cell r="S11">
            <v>2</v>
          </cell>
          <cell r="T11">
            <v>40</v>
          </cell>
          <cell r="V11" t="str">
            <v>적용</v>
          </cell>
          <cell r="X11" t="str">
            <v>사업주환급</v>
          </cell>
          <cell r="Y11">
            <v>4520</v>
          </cell>
          <cell r="Z11">
            <v>84320000</v>
          </cell>
          <cell r="AA11">
            <v>72320000</v>
          </cell>
          <cell r="AB11">
            <v>12000000</v>
          </cell>
          <cell r="AC11">
            <v>0</v>
          </cell>
          <cell r="AD11" t="str">
            <v>향상</v>
          </cell>
          <cell r="AE11" t="str">
            <v>집체</v>
          </cell>
          <cell r="AF11">
            <v>60</v>
          </cell>
          <cell r="AG11">
            <v>400</v>
          </cell>
          <cell r="AH11">
            <v>20</v>
          </cell>
          <cell r="AI11">
            <v>2</v>
          </cell>
          <cell r="AJ11">
            <v>40</v>
          </cell>
          <cell r="AK11">
            <v>0</v>
          </cell>
          <cell r="AL11" t="str">
            <v>적용</v>
          </cell>
          <cell r="AM11">
            <v>0</v>
          </cell>
          <cell r="AN11" t="str">
            <v>사업주환급</v>
          </cell>
          <cell r="AO11">
            <v>4520</v>
          </cell>
        </row>
        <row r="12">
          <cell r="A12">
            <v>7</v>
          </cell>
          <cell r="B12" t="str">
            <v>지산맞과정</v>
          </cell>
          <cell r="C12" t="str">
            <v>한국산업인력공단</v>
          </cell>
          <cell r="E12" t="str">
            <v xml:space="preserve"> 사회복지</v>
          </cell>
          <cell r="F12" t="str">
            <v>07</v>
          </cell>
          <cell r="G12" t="str">
            <v>01</v>
          </cell>
          <cell r="H12" t="str">
            <v>01</v>
          </cell>
          <cell r="I12" t="str">
            <v>01</v>
          </cell>
          <cell r="T12">
            <v>0</v>
          </cell>
          <cell r="Y12" t="e">
            <v>#N/A</v>
          </cell>
          <cell r="Z12" t="e">
            <v>#N/A</v>
          </cell>
          <cell r="AA12" t="e">
            <v>#N/A</v>
          </cell>
          <cell r="AB12" t="e">
            <v>#N/A</v>
          </cell>
          <cell r="AC12" t="e">
            <v>#N/A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 t="e">
            <v>#N/A</v>
          </cell>
        </row>
        <row r="13">
          <cell r="A13">
            <v>8</v>
          </cell>
          <cell r="B13" t="str">
            <v>지산맞과정</v>
          </cell>
          <cell r="C13" t="str">
            <v>한국산업인력공단</v>
          </cell>
          <cell r="E13" t="str">
            <v xml:space="preserve"> 문화･예술</v>
          </cell>
          <cell r="F13" t="str">
            <v>08</v>
          </cell>
          <cell r="G13" t="str">
            <v>01</v>
          </cell>
          <cell r="H13" t="str">
            <v>01</v>
          </cell>
          <cell r="I13" t="str">
            <v>01</v>
          </cell>
          <cell r="O13" t="str">
            <v>집체</v>
          </cell>
          <cell r="T13">
            <v>0</v>
          </cell>
          <cell r="X13" t="str">
            <v>사업주단가</v>
          </cell>
          <cell r="Y13">
            <v>6440</v>
          </cell>
          <cell r="Z13" t="e">
            <v>#N/A</v>
          </cell>
          <cell r="AA13" t="e">
            <v>#N/A</v>
          </cell>
          <cell r="AB13" t="e">
            <v>#N/A</v>
          </cell>
          <cell r="AC13" t="e">
            <v>#N/A</v>
          </cell>
          <cell r="AD13">
            <v>0</v>
          </cell>
          <cell r="AE13" t="str">
            <v>집체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 t="str">
            <v>사업주단가</v>
          </cell>
          <cell r="AO13">
            <v>6440</v>
          </cell>
        </row>
        <row r="14">
          <cell r="A14">
            <v>9</v>
          </cell>
          <cell r="B14" t="str">
            <v>지산맞과정</v>
          </cell>
          <cell r="C14" t="str">
            <v>한국산업인력공단</v>
          </cell>
          <cell r="E14" t="str">
            <v xml:space="preserve"> 자동차운전･운송</v>
          </cell>
          <cell r="F14" t="str">
            <v>09</v>
          </cell>
          <cell r="G14" t="str">
            <v>01</v>
          </cell>
          <cell r="H14" t="str">
            <v>01</v>
          </cell>
          <cell r="I14" t="str">
            <v>01</v>
          </cell>
          <cell r="T14">
            <v>0</v>
          </cell>
          <cell r="Y14" t="e">
            <v>#N/A</v>
          </cell>
          <cell r="Z14" t="e">
            <v>#N/A</v>
          </cell>
          <cell r="AA14" t="e">
            <v>#N/A</v>
          </cell>
          <cell r="AB14" t="e">
            <v>#N/A</v>
          </cell>
          <cell r="AC14" t="e">
            <v>#N/A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 t="e">
            <v>#N/A</v>
          </cell>
        </row>
        <row r="15">
          <cell r="A15">
            <v>10</v>
          </cell>
          <cell r="B15" t="str">
            <v>지산맞과정</v>
          </cell>
          <cell r="C15" t="str">
            <v>한국산업인력공단</v>
          </cell>
          <cell r="E15" t="str">
            <v xml:space="preserve"> 영업</v>
          </cell>
          <cell r="F15" t="str">
            <v>10</v>
          </cell>
          <cell r="G15" t="str">
            <v>01</v>
          </cell>
          <cell r="H15" t="str">
            <v>01</v>
          </cell>
          <cell r="I15" t="str">
            <v>01</v>
          </cell>
          <cell r="T15">
            <v>0</v>
          </cell>
          <cell r="Y15" t="e">
            <v>#N/A</v>
          </cell>
          <cell r="Z15" t="e">
            <v>#N/A</v>
          </cell>
          <cell r="AA15" t="e">
            <v>#N/A</v>
          </cell>
          <cell r="AB15" t="e">
            <v>#N/A</v>
          </cell>
          <cell r="AC15" t="e">
            <v>#N/A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 t="e">
            <v>#N/A</v>
          </cell>
        </row>
        <row r="16">
          <cell r="A16">
            <v>11</v>
          </cell>
          <cell r="B16" t="str">
            <v>지산맞과정</v>
          </cell>
          <cell r="C16" t="str">
            <v>한국산업인력공단</v>
          </cell>
          <cell r="E16" t="str">
            <v xml:space="preserve"> 경비</v>
          </cell>
          <cell r="F16" t="str">
            <v>11</v>
          </cell>
          <cell r="G16" t="str">
            <v>01</v>
          </cell>
          <cell r="H16" t="str">
            <v>01</v>
          </cell>
          <cell r="I16" t="str">
            <v>01</v>
          </cell>
          <cell r="T16">
            <v>0</v>
          </cell>
          <cell r="Y16" t="e">
            <v>#N/A</v>
          </cell>
          <cell r="Z16" t="e">
            <v>#N/A</v>
          </cell>
          <cell r="AA16" t="e">
            <v>#N/A</v>
          </cell>
          <cell r="AB16" t="e">
            <v>#N/A</v>
          </cell>
          <cell r="AC16" t="e">
            <v>#N/A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 t="e">
            <v>#N/A</v>
          </cell>
        </row>
        <row r="17">
          <cell r="A17">
            <v>12</v>
          </cell>
          <cell r="B17" t="str">
            <v>지산맞과정</v>
          </cell>
          <cell r="C17" t="str">
            <v>한국산업인력공단</v>
          </cell>
          <cell r="E17" t="str">
            <v xml:space="preserve"> 이･미용</v>
          </cell>
          <cell r="F17" t="str">
            <v>12</v>
          </cell>
          <cell r="G17" t="str">
            <v>01</v>
          </cell>
          <cell r="H17" t="str">
            <v>01</v>
          </cell>
          <cell r="I17" t="str">
            <v>01</v>
          </cell>
          <cell r="T17">
            <v>0</v>
          </cell>
          <cell r="Y17" t="e">
            <v>#N/A</v>
          </cell>
          <cell r="Z17" t="e">
            <v>#N/A</v>
          </cell>
          <cell r="AA17" t="e">
            <v>#N/A</v>
          </cell>
          <cell r="AB17" t="e">
            <v>#N/A</v>
          </cell>
          <cell r="AC17" t="e">
            <v>#N/A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 t="e">
            <v>#N/A</v>
          </cell>
        </row>
        <row r="18">
          <cell r="A18">
            <v>13</v>
          </cell>
          <cell r="B18" t="str">
            <v>지산맞과정</v>
          </cell>
          <cell r="C18" t="str">
            <v>한국산업인력공단</v>
          </cell>
          <cell r="E18" t="str">
            <v xml:space="preserve"> 식음료조리･서비스</v>
          </cell>
          <cell r="F18" t="str">
            <v>13</v>
          </cell>
          <cell r="G18" t="str">
            <v>01</v>
          </cell>
          <cell r="H18" t="str">
            <v>01</v>
          </cell>
          <cell r="I18" t="str">
            <v>01</v>
          </cell>
          <cell r="T18">
            <v>0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 t="e">
            <v>#N/A</v>
          </cell>
        </row>
        <row r="19">
          <cell r="A19">
            <v>14</v>
          </cell>
          <cell r="B19" t="str">
            <v>지산맞과정</v>
          </cell>
          <cell r="C19" t="str">
            <v>한국산업인력공단</v>
          </cell>
          <cell r="E19" t="str">
            <v xml:space="preserve"> 건설공사관리</v>
          </cell>
          <cell r="F19" t="str">
            <v>14</v>
          </cell>
          <cell r="G19" t="str">
            <v>01</v>
          </cell>
          <cell r="H19" t="str">
            <v>01</v>
          </cell>
          <cell r="I19" t="str">
            <v>01</v>
          </cell>
          <cell r="T19">
            <v>0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 t="e">
            <v>#N/A</v>
          </cell>
        </row>
        <row r="20">
          <cell r="A20">
            <v>15</v>
          </cell>
          <cell r="B20" t="str">
            <v>지산맞과정</v>
          </cell>
          <cell r="C20" t="str">
            <v>한국산업인력공단</v>
          </cell>
          <cell r="E20" t="str">
            <v xml:space="preserve"> 기계설계</v>
          </cell>
          <cell r="F20" t="str">
            <v>15</v>
          </cell>
          <cell r="G20" t="str">
            <v>01</v>
          </cell>
          <cell r="H20" t="str">
            <v>01</v>
          </cell>
          <cell r="I20" t="str">
            <v>01</v>
          </cell>
          <cell r="T20">
            <v>0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 t="e">
            <v>#N/A</v>
          </cell>
        </row>
        <row r="21">
          <cell r="A21">
            <v>16</v>
          </cell>
          <cell r="B21" t="str">
            <v>지산맞과정</v>
          </cell>
          <cell r="C21" t="str">
            <v>한국산업인력공단</v>
          </cell>
          <cell r="E21" t="str">
            <v xml:space="preserve"> 금속재료</v>
          </cell>
          <cell r="F21" t="str">
            <v>16</v>
          </cell>
          <cell r="G21" t="str">
            <v>01</v>
          </cell>
          <cell r="H21" t="str">
            <v>01</v>
          </cell>
          <cell r="I21" t="str">
            <v>01</v>
          </cell>
          <cell r="T21">
            <v>0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 t="e">
            <v>#N/A</v>
          </cell>
        </row>
        <row r="22">
          <cell r="A22">
            <v>17</v>
          </cell>
          <cell r="B22" t="str">
            <v>지산맞과정</v>
          </cell>
          <cell r="C22" t="str">
            <v>한국산업인력공단</v>
          </cell>
          <cell r="E22" t="str">
            <v xml:space="preserve"> 화학‧ 바이오 공통 </v>
          </cell>
          <cell r="F22" t="str">
            <v>17</v>
          </cell>
          <cell r="G22" t="str">
            <v>01</v>
          </cell>
          <cell r="H22" t="str">
            <v>01</v>
          </cell>
          <cell r="I22" t="str">
            <v>01</v>
          </cell>
          <cell r="T22">
            <v>0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 t="e">
            <v>#N/A</v>
          </cell>
        </row>
        <row r="23">
          <cell r="A23">
            <v>18</v>
          </cell>
          <cell r="B23" t="str">
            <v>지산맞과정</v>
          </cell>
          <cell r="C23" t="str">
            <v>한국산업인력공단</v>
          </cell>
          <cell r="E23" t="str">
            <v xml:space="preserve"> 섬유제조</v>
          </cell>
          <cell r="F23" t="str">
            <v>18</v>
          </cell>
          <cell r="G23" t="str">
            <v>01</v>
          </cell>
          <cell r="H23" t="str">
            <v>01</v>
          </cell>
          <cell r="I23" t="str">
            <v>01</v>
          </cell>
          <cell r="T23">
            <v>0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 t="e">
            <v>#N/A</v>
          </cell>
        </row>
        <row r="24">
          <cell r="A24">
            <v>19</v>
          </cell>
          <cell r="B24" t="str">
            <v>지산맞과정</v>
          </cell>
          <cell r="C24" t="str">
            <v>한국산업인력공단</v>
          </cell>
          <cell r="E24" t="str">
            <v xml:space="preserve"> 전기</v>
          </cell>
          <cell r="F24" t="str">
            <v>19</v>
          </cell>
          <cell r="G24" t="str">
            <v>01</v>
          </cell>
          <cell r="H24" t="str">
            <v>01</v>
          </cell>
          <cell r="I24" t="str">
            <v>01</v>
          </cell>
          <cell r="T24">
            <v>0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 t="e">
            <v>#N/A</v>
          </cell>
        </row>
        <row r="25">
          <cell r="A25">
            <v>20</v>
          </cell>
          <cell r="B25" t="str">
            <v>지산맞과정</v>
          </cell>
          <cell r="C25" t="str">
            <v>한국산업인력공단</v>
          </cell>
          <cell r="E25" t="str">
            <v xml:space="preserve"> 정보기술</v>
          </cell>
          <cell r="F25" t="str">
            <v>20</v>
          </cell>
          <cell r="G25" t="str">
            <v>01</v>
          </cell>
          <cell r="H25" t="str">
            <v>01</v>
          </cell>
          <cell r="I25" t="str">
            <v>01</v>
          </cell>
          <cell r="T25">
            <v>0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 t="e">
            <v>#N/A</v>
          </cell>
        </row>
        <row r="26">
          <cell r="A26">
            <v>21</v>
          </cell>
          <cell r="B26" t="str">
            <v>지산맞과정</v>
          </cell>
          <cell r="C26" t="str">
            <v>한국산업인력공단</v>
          </cell>
          <cell r="E26" t="str">
            <v xml:space="preserve"> 식품가공</v>
          </cell>
          <cell r="F26" t="str">
            <v>21</v>
          </cell>
          <cell r="G26" t="str">
            <v>01</v>
          </cell>
          <cell r="H26" t="str">
            <v>01</v>
          </cell>
          <cell r="I26" t="str">
            <v>01</v>
          </cell>
          <cell r="T26">
            <v>0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 t="e">
            <v>#N/A</v>
          </cell>
        </row>
        <row r="27">
          <cell r="A27">
            <v>22</v>
          </cell>
          <cell r="B27" t="str">
            <v>지산맞과정</v>
          </cell>
          <cell r="C27" t="str">
            <v>한국산업인력공단</v>
          </cell>
          <cell r="E27" t="str">
            <v xml:space="preserve"> 인쇄･출판</v>
          </cell>
          <cell r="F27" t="str">
            <v>22</v>
          </cell>
          <cell r="G27" t="str">
            <v>01</v>
          </cell>
          <cell r="H27" t="str">
            <v>01</v>
          </cell>
          <cell r="I27" t="str">
            <v>01</v>
          </cell>
          <cell r="T27">
            <v>0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 t="e">
            <v>#N/A</v>
          </cell>
        </row>
        <row r="28">
          <cell r="A28">
            <v>23</v>
          </cell>
          <cell r="B28" t="str">
            <v>지산맞과정</v>
          </cell>
          <cell r="C28" t="str">
            <v>한국산업인력공단</v>
          </cell>
          <cell r="E28" t="str">
            <v xml:space="preserve"> 산업환경</v>
          </cell>
          <cell r="F28" t="str">
            <v>23</v>
          </cell>
          <cell r="G28" t="str">
            <v>01</v>
          </cell>
          <cell r="H28" t="str">
            <v>01</v>
          </cell>
          <cell r="I28" t="str">
            <v>01</v>
          </cell>
          <cell r="T28">
            <v>0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 t="e">
            <v>#N/A</v>
          </cell>
        </row>
        <row r="29">
          <cell r="A29">
            <v>24</v>
          </cell>
          <cell r="B29" t="str">
            <v>지산맞과정</v>
          </cell>
          <cell r="C29" t="str">
            <v>한국산업인력공단</v>
          </cell>
          <cell r="E29" t="str">
            <v xml:space="preserve"> 농업</v>
          </cell>
          <cell r="F29" t="str">
            <v>24</v>
          </cell>
          <cell r="G29" t="str">
            <v>01</v>
          </cell>
          <cell r="H29" t="str">
            <v>01</v>
          </cell>
          <cell r="I29" t="str">
            <v>01</v>
          </cell>
          <cell r="T29">
            <v>0</v>
          </cell>
          <cell r="Y29" t="e">
            <v>#N/A</v>
          </cell>
          <cell r="Z29" t="e">
            <v>#N/A</v>
          </cell>
          <cell r="AA29" t="e">
            <v>#N/A</v>
          </cell>
          <cell r="AB29" t="e">
            <v>#N/A</v>
          </cell>
          <cell r="AC29" t="e">
            <v>#N/A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 t="e">
            <v>#N/A</v>
          </cell>
        </row>
        <row r="30">
          <cell r="A30">
            <v>25</v>
          </cell>
          <cell r="B30" t="str">
            <v>지산맞과정</v>
          </cell>
          <cell r="C30" t="str">
            <v>한국산업인력공단</v>
          </cell>
          <cell r="E30" t="e">
            <v>#N/A</v>
          </cell>
          <cell r="F30" t="str">
            <v>25</v>
          </cell>
          <cell r="G30" t="str">
            <v>01</v>
          </cell>
          <cell r="H30" t="str">
            <v>01</v>
          </cell>
          <cell r="I30" t="str">
            <v>01</v>
          </cell>
          <cell r="T30">
            <v>0</v>
          </cell>
          <cell r="Y30" t="e">
            <v>#N/A</v>
          </cell>
          <cell r="Z30" t="e">
            <v>#N/A</v>
          </cell>
          <cell r="AA30" t="e">
            <v>#N/A</v>
          </cell>
          <cell r="AB30" t="e">
            <v>#N/A</v>
          </cell>
          <cell r="AC30" t="e">
            <v>#N/A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 t="e">
            <v>#N/A</v>
          </cell>
        </row>
        <row r="31">
          <cell r="A31">
            <v>26</v>
          </cell>
          <cell r="B31" t="str">
            <v>지산맞과정</v>
          </cell>
          <cell r="C31" t="str">
            <v>한국산업인력공단</v>
          </cell>
          <cell r="E31" t="e">
            <v>#N/A</v>
          </cell>
          <cell r="T31">
            <v>0</v>
          </cell>
          <cell r="Y31" t="e">
            <v>#N/A</v>
          </cell>
          <cell r="Z31" t="e">
            <v>#N/A</v>
          </cell>
          <cell r="AA31" t="e">
            <v>#N/A</v>
          </cell>
          <cell r="AB31" t="e">
            <v>#N/A</v>
          </cell>
          <cell r="AC31" t="e">
            <v>#N/A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 t="e">
            <v>#N/A</v>
          </cell>
        </row>
        <row r="32">
          <cell r="A32">
            <v>27</v>
          </cell>
          <cell r="B32" t="str">
            <v>지산맞과정</v>
          </cell>
          <cell r="C32" t="str">
            <v>한국산업인력공단</v>
          </cell>
          <cell r="E32" t="e">
            <v>#N/A</v>
          </cell>
          <cell r="T32">
            <v>0</v>
          </cell>
          <cell r="Y32" t="e">
            <v>#N/A</v>
          </cell>
          <cell r="Z32" t="e">
            <v>#N/A</v>
          </cell>
          <cell r="AA32" t="e">
            <v>#N/A</v>
          </cell>
          <cell r="AB32" t="e">
            <v>#N/A</v>
          </cell>
          <cell r="AC32" t="e">
            <v>#N/A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 t="e">
            <v>#N/A</v>
          </cell>
        </row>
        <row r="33">
          <cell r="A33">
            <v>28</v>
          </cell>
          <cell r="B33" t="str">
            <v>지산맞과정</v>
          </cell>
          <cell r="C33" t="str">
            <v>한국산업인력공단</v>
          </cell>
          <cell r="E33" t="e">
            <v>#N/A</v>
          </cell>
          <cell r="T33">
            <v>0</v>
          </cell>
          <cell r="Y33" t="e">
            <v>#N/A</v>
          </cell>
          <cell r="Z33" t="e">
            <v>#N/A</v>
          </cell>
          <cell r="AA33" t="e">
            <v>#N/A</v>
          </cell>
          <cell r="AB33" t="e">
            <v>#N/A</v>
          </cell>
          <cell r="AC33" t="e">
            <v>#N/A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 t="e">
            <v>#N/A</v>
          </cell>
        </row>
        <row r="34">
          <cell r="A34">
            <v>29</v>
          </cell>
          <cell r="B34" t="str">
            <v>지산맞과정</v>
          </cell>
          <cell r="C34" t="str">
            <v>한국산업인력공단</v>
          </cell>
          <cell r="E34" t="e">
            <v>#N/A</v>
          </cell>
          <cell r="T34">
            <v>0</v>
          </cell>
          <cell r="Y34" t="e">
            <v>#N/A</v>
          </cell>
          <cell r="Z34" t="e">
            <v>#N/A</v>
          </cell>
          <cell r="AA34" t="e">
            <v>#N/A</v>
          </cell>
          <cell r="AB34" t="e">
            <v>#N/A</v>
          </cell>
          <cell r="AC34" t="e">
            <v>#N/A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 t="e">
            <v>#N/A</v>
          </cell>
        </row>
        <row r="35">
          <cell r="A35">
            <v>30</v>
          </cell>
          <cell r="B35" t="str">
            <v>지산맞과정</v>
          </cell>
          <cell r="C35" t="str">
            <v>한국산업인력공단</v>
          </cell>
          <cell r="E35" t="e">
            <v>#N/A</v>
          </cell>
          <cell r="T35">
            <v>0</v>
          </cell>
          <cell r="Y35" t="e">
            <v>#N/A</v>
          </cell>
          <cell r="Z35" t="e">
            <v>#N/A</v>
          </cell>
          <cell r="AA35" t="e">
            <v>#N/A</v>
          </cell>
          <cell r="AB35" t="e">
            <v>#N/A</v>
          </cell>
          <cell r="AC35" t="e">
            <v>#N/A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 t="e">
            <v>#N/A</v>
          </cell>
        </row>
        <row r="36">
          <cell r="A36">
            <v>31</v>
          </cell>
          <cell r="B36" t="str">
            <v>지산맞과정</v>
          </cell>
          <cell r="C36" t="str">
            <v>한국산업인력공단</v>
          </cell>
          <cell r="E36" t="e">
            <v>#N/A</v>
          </cell>
          <cell r="T36">
            <v>0</v>
          </cell>
          <cell r="Y36" t="e">
            <v>#N/A</v>
          </cell>
          <cell r="Z36" t="e">
            <v>#N/A</v>
          </cell>
          <cell r="AA36" t="e">
            <v>#N/A</v>
          </cell>
          <cell r="AB36" t="e">
            <v>#N/A</v>
          </cell>
          <cell r="AC36" t="e">
            <v>#N/A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 t="e">
            <v>#N/A</v>
          </cell>
        </row>
        <row r="37">
          <cell r="A37">
            <v>32</v>
          </cell>
          <cell r="B37" t="str">
            <v>지산맞과정</v>
          </cell>
          <cell r="C37" t="str">
            <v>한국산업인력공단</v>
          </cell>
          <cell r="E37" t="e">
            <v>#N/A</v>
          </cell>
          <cell r="T37">
            <v>0</v>
          </cell>
          <cell r="Y37" t="e">
            <v>#N/A</v>
          </cell>
          <cell r="Z37" t="e">
            <v>#N/A</v>
          </cell>
          <cell r="AA37" t="e">
            <v>#N/A</v>
          </cell>
          <cell r="AB37" t="e">
            <v>#N/A</v>
          </cell>
          <cell r="AC37" t="e">
            <v>#N/A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 t="e">
            <v>#N/A</v>
          </cell>
        </row>
        <row r="38">
          <cell r="A38">
            <v>33</v>
          </cell>
          <cell r="B38" t="str">
            <v>지산맞과정</v>
          </cell>
          <cell r="C38" t="str">
            <v>한국산업인력공단</v>
          </cell>
          <cell r="E38" t="e">
            <v>#N/A</v>
          </cell>
          <cell r="T38">
            <v>0</v>
          </cell>
          <cell r="Y38" t="e">
            <v>#N/A</v>
          </cell>
          <cell r="Z38" t="e">
            <v>#N/A</v>
          </cell>
          <cell r="AA38" t="e">
            <v>#N/A</v>
          </cell>
          <cell r="AB38" t="e">
            <v>#N/A</v>
          </cell>
          <cell r="AC38" t="e">
            <v>#N/A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 t="e">
            <v>#N/A</v>
          </cell>
        </row>
        <row r="39">
          <cell r="A39">
            <v>34</v>
          </cell>
          <cell r="B39" t="str">
            <v>지산맞과정</v>
          </cell>
          <cell r="C39" t="str">
            <v>한국산업인력공단</v>
          </cell>
          <cell r="E39" t="e">
            <v>#N/A</v>
          </cell>
          <cell r="T39">
            <v>0</v>
          </cell>
          <cell r="Y39" t="e">
            <v>#N/A</v>
          </cell>
          <cell r="Z39" t="e">
            <v>#N/A</v>
          </cell>
          <cell r="AA39" t="e">
            <v>#N/A</v>
          </cell>
          <cell r="AB39" t="e">
            <v>#N/A</v>
          </cell>
          <cell r="AC39" t="e">
            <v>#N/A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 t="e">
            <v>#N/A</v>
          </cell>
        </row>
        <row r="40">
          <cell r="A40">
            <v>35</v>
          </cell>
          <cell r="B40" t="str">
            <v>지산맞과정</v>
          </cell>
          <cell r="C40" t="str">
            <v>한국산업인력공단</v>
          </cell>
          <cell r="E40" t="e">
            <v>#N/A</v>
          </cell>
          <cell r="T40">
            <v>0</v>
          </cell>
          <cell r="Y40" t="e">
            <v>#N/A</v>
          </cell>
          <cell r="Z40" t="e">
            <v>#N/A</v>
          </cell>
          <cell r="AA40" t="e">
            <v>#N/A</v>
          </cell>
          <cell r="AB40" t="e">
            <v>#N/A</v>
          </cell>
          <cell r="AC40" t="e">
            <v>#N/A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 t="e">
            <v>#N/A</v>
          </cell>
        </row>
        <row r="41">
          <cell r="A41">
            <v>36</v>
          </cell>
          <cell r="B41" t="str">
            <v>지산맞과정</v>
          </cell>
          <cell r="C41" t="str">
            <v>한국산업인력공단</v>
          </cell>
          <cell r="E41" t="e">
            <v>#N/A</v>
          </cell>
          <cell r="T41">
            <v>0</v>
          </cell>
          <cell r="Y41" t="e">
            <v>#N/A</v>
          </cell>
          <cell r="Z41" t="e">
            <v>#N/A</v>
          </cell>
          <cell r="AA41" t="e">
            <v>#N/A</v>
          </cell>
          <cell r="AB41" t="e">
            <v>#N/A</v>
          </cell>
          <cell r="AC41" t="e">
            <v>#N/A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 t="e">
            <v>#N/A</v>
          </cell>
        </row>
        <row r="42">
          <cell r="A42">
            <v>37</v>
          </cell>
          <cell r="B42" t="str">
            <v>지산맞과정</v>
          </cell>
          <cell r="C42" t="str">
            <v>한국산업인력공단</v>
          </cell>
          <cell r="E42" t="e">
            <v>#N/A</v>
          </cell>
          <cell r="T42">
            <v>0</v>
          </cell>
          <cell r="Y42" t="e">
            <v>#N/A</v>
          </cell>
          <cell r="Z42" t="e">
            <v>#N/A</v>
          </cell>
          <cell r="AA42" t="e">
            <v>#N/A</v>
          </cell>
          <cell r="AB42" t="e">
            <v>#N/A</v>
          </cell>
          <cell r="AC42" t="e">
            <v>#N/A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 t="e">
            <v>#N/A</v>
          </cell>
        </row>
        <row r="43">
          <cell r="A43">
            <v>38</v>
          </cell>
          <cell r="B43" t="str">
            <v>지산맞과정</v>
          </cell>
          <cell r="C43" t="str">
            <v>한국산업인력공단</v>
          </cell>
          <cell r="E43" t="e">
            <v>#N/A</v>
          </cell>
          <cell r="T43">
            <v>0</v>
          </cell>
          <cell r="Y43" t="e">
            <v>#N/A</v>
          </cell>
          <cell r="Z43" t="e">
            <v>#N/A</v>
          </cell>
          <cell r="AA43" t="e">
            <v>#N/A</v>
          </cell>
          <cell r="AB43" t="e">
            <v>#N/A</v>
          </cell>
          <cell r="AC43" t="e">
            <v>#N/A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 t="e">
            <v>#N/A</v>
          </cell>
        </row>
        <row r="44">
          <cell r="A44">
            <v>39</v>
          </cell>
          <cell r="B44" t="str">
            <v>지산맞과정</v>
          </cell>
          <cell r="C44" t="str">
            <v>한국산업인력공단</v>
          </cell>
          <cell r="E44" t="e">
            <v>#N/A</v>
          </cell>
          <cell r="T44">
            <v>0</v>
          </cell>
          <cell r="Y44" t="e">
            <v>#N/A</v>
          </cell>
          <cell r="Z44" t="e">
            <v>#N/A</v>
          </cell>
          <cell r="AA44" t="e">
            <v>#N/A</v>
          </cell>
          <cell r="AB44" t="e">
            <v>#N/A</v>
          </cell>
          <cell r="AC44" t="e">
            <v>#N/A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 t="e">
            <v>#N/A</v>
          </cell>
        </row>
        <row r="45">
          <cell r="A45">
            <v>40</v>
          </cell>
          <cell r="B45" t="str">
            <v>지산맞과정</v>
          </cell>
          <cell r="C45" t="str">
            <v>한국산업인력공단</v>
          </cell>
          <cell r="E45" t="e">
            <v>#N/A</v>
          </cell>
          <cell r="T45">
            <v>0</v>
          </cell>
          <cell r="Y45" t="e">
            <v>#N/A</v>
          </cell>
          <cell r="Z45" t="e">
            <v>#N/A</v>
          </cell>
          <cell r="AA45" t="e">
            <v>#N/A</v>
          </cell>
          <cell r="AB45" t="e">
            <v>#N/A</v>
          </cell>
          <cell r="AC45" t="e">
            <v>#N/A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 t="e">
            <v>#N/A</v>
          </cell>
        </row>
        <row r="46">
          <cell r="A46">
            <v>41</v>
          </cell>
          <cell r="B46" t="str">
            <v>지산맞과정</v>
          </cell>
          <cell r="C46" t="str">
            <v>한국산업인력공단</v>
          </cell>
          <cell r="E46" t="e">
            <v>#N/A</v>
          </cell>
          <cell r="T46">
            <v>0</v>
          </cell>
          <cell r="Y46" t="e">
            <v>#N/A</v>
          </cell>
          <cell r="Z46" t="e">
            <v>#N/A</v>
          </cell>
          <cell r="AA46" t="e">
            <v>#N/A</v>
          </cell>
          <cell r="AB46" t="e">
            <v>#N/A</v>
          </cell>
          <cell r="AC46" t="e">
            <v>#N/A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 t="e">
            <v>#N/A</v>
          </cell>
        </row>
        <row r="47">
          <cell r="A47">
            <v>42</v>
          </cell>
          <cell r="B47" t="str">
            <v>지산맞과정</v>
          </cell>
          <cell r="C47" t="str">
            <v>한국산업인력공단</v>
          </cell>
          <cell r="E47" t="e">
            <v>#N/A</v>
          </cell>
          <cell r="T47">
            <v>0</v>
          </cell>
          <cell r="Y47" t="e">
            <v>#N/A</v>
          </cell>
          <cell r="Z47" t="e">
            <v>#N/A</v>
          </cell>
          <cell r="AA47" t="e">
            <v>#N/A</v>
          </cell>
          <cell r="AB47" t="e">
            <v>#N/A</v>
          </cell>
          <cell r="AC47" t="e">
            <v>#N/A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 t="e">
            <v>#N/A</v>
          </cell>
        </row>
        <row r="48">
          <cell r="A48">
            <v>43</v>
          </cell>
          <cell r="B48" t="str">
            <v>지산맞과정</v>
          </cell>
          <cell r="C48" t="str">
            <v>한국산업인력공단</v>
          </cell>
          <cell r="E48" t="e">
            <v>#N/A</v>
          </cell>
          <cell r="T48">
            <v>0</v>
          </cell>
          <cell r="Y48" t="e">
            <v>#N/A</v>
          </cell>
          <cell r="Z48" t="e">
            <v>#N/A</v>
          </cell>
          <cell r="AA48" t="e">
            <v>#N/A</v>
          </cell>
          <cell r="AB48" t="e">
            <v>#N/A</v>
          </cell>
          <cell r="AC48" t="e">
            <v>#N/A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 t="e">
            <v>#N/A</v>
          </cell>
        </row>
        <row r="49">
          <cell r="A49">
            <v>44</v>
          </cell>
          <cell r="B49" t="str">
            <v>지산맞과정</v>
          </cell>
          <cell r="C49" t="str">
            <v>한국산업인력공단</v>
          </cell>
          <cell r="E49" t="e">
            <v>#N/A</v>
          </cell>
          <cell r="T49">
            <v>0</v>
          </cell>
          <cell r="Y49" t="e">
            <v>#N/A</v>
          </cell>
          <cell r="Z49" t="e">
            <v>#N/A</v>
          </cell>
          <cell r="AA49" t="e">
            <v>#N/A</v>
          </cell>
          <cell r="AB49" t="e">
            <v>#N/A</v>
          </cell>
          <cell r="AC49" t="e">
            <v>#N/A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 t="e">
            <v>#N/A</v>
          </cell>
        </row>
        <row r="50">
          <cell r="A50">
            <v>45</v>
          </cell>
          <cell r="B50" t="str">
            <v>지산맞과정</v>
          </cell>
          <cell r="C50" t="str">
            <v>한국산업인력공단</v>
          </cell>
          <cell r="E50" t="e">
            <v>#N/A</v>
          </cell>
          <cell r="T50">
            <v>0</v>
          </cell>
          <cell r="Y50" t="e">
            <v>#N/A</v>
          </cell>
          <cell r="Z50" t="e">
            <v>#N/A</v>
          </cell>
          <cell r="AA50" t="e">
            <v>#N/A</v>
          </cell>
          <cell r="AB50" t="e">
            <v>#N/A</v>
          </cell>
          <cell r="AC50" t="e">
            <v>#N/A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 t="e">
            <v>#N/A</v>
          </cell>
        </row>
        <row r="51">
          <cell r="A51">
            <v>46</v>
          </cell>
          <cell r="B51" t="str">
            <v>지산맞과정</v>
          </cell>
          <cell r="C51" t="str">
            <v>한국산업인력공단</v>
          </cell>
          <cell r="E51" t="e">
            <v>#N/A</v>
          </cell>
          <cell r="T51">
            <v>0</v>
          </cell>
          <cell r="Y51" t="e">
            <v>#N/A</v>
          </cell>
          <cell r="Z51" t="e">
            <v>#N/A</v>
          </cell>
          <cell r="AA51" t="e">
            <v>#N/A</v>
          </cell>
          <cell r="AB51" t="e">
            <v>#N/A</v>
          </cell>
          <cell r="AC51" t="e">
            <v>#N/A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 t="e">
            <v>#N/A</v>
          </cell>
        </row>
        <row r="52">
          <cell r="A52">
            <v>47</v>
          </cell>
          <cell r="B52" t="str">
            <v>지산맞과정</v>
          </cell>
          <cell r="C52" t="str">
            <v>한국산업인력공단</v>
          </cell>
          <cell r="E52" t="e">
            <v>#N/A</v>
          </cell>
          <cell r="T52">
            <v>0</v>
          </cell>
          <cell r="Y52" t="e">
            <v>#N/A</v>
          </cell>
          <cell r="Z52" t="e">
            <v>#N/A</v>
          </cell>
          <cell r="AA52" t="e">
            <v>#N/A</v>
          </cell>
          <cell r="AB52" t="e">
            <v>#N/A</v>
          </cell>
          <cell r="AC52" t="e">
            <v>#N/A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 t="e">
            <v>#N/A</v>
          </cell>
        </row>
        <row r="53">
          <cell r="A53">
            <v>48</v>
          </cell>
          <cell r="B53" t="str">
            <v>지산맞과정</v>
          </cell>
          <cell r="C53" t="str">
            <v>한국산업인력공단</v>
          </cell>
          <cell r="E53" t="e">
            <v>#N/A</v>
          </cell>
          <cell r="T53">
            <v>0</v>
          </cell>
          <cell r="Y53" t="e">
            <v>#N/A</v>
          </cell>
          <cell r="Z53" t="e">
            <v>#N/A</v>
          </cell>
          <cell r="AA53" t="e">
            <v>#N/A</v>
          </cell>
          <cell r="AB53" t="e">
            <v>#N/A</v>
          </cell>
          <cell r="AC53" t="e">
            <v>#N/A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 t="e">
            <v>#N/A</v>
          </cell>
        </row>
        <row r="54">
          <cell r="A54">
            <v>49</v>
          </cell>
          <cell r="B54" t="str">
            <v>지산맞과정</v>
          </cell>
          <cell r="C54" t="str">
            <v>한국산업인력공단</v>
          </cell>
          <cell r="E54" t="e">
            <v>#N/A</v>
          </cell>
          <cell r="T54">
            <v>0</v>
          </cell>
          <cell r="Y54" t="e">
            <v>#N/A</v>
          </cell>
          <cell r="Z54" t="e">
            <v>#N/A</v>
          </cell>
          <cell r="AA54" t="e">
            <v>#N/A</v>
          </cell>
          <cell r="AB54" t="e">
            <v>#N/A</v>
          </cell>
          <cell r="AC54" t="e">
            <v>#N/A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 t="e">
            <v>#N/A</v>
          </cell>
        </row>
        <row r="55">
          <cell r="A55">
            <v>50</v>
          </cell>
          <cell r="B55" t="str">
            <v>지산맞과정</v>
          </cell>
          <cell r="C55" t="str">
            <v>한국산업인력공단</v>
          </cell>
          <cell r="E55" t="e">
            <v>#N/A</v>
          </cell>
          <cell r="T55">
            <v>0</v>
          </cell>
          <cell r="Y55" t="e">
            <v>#N/A</v>
          </cell>
          <cell r="Z55" t="e">
            <v>#N/A</v>
          </cell>
          <cell r="AA55" t="e">
            <v>#N/A</v>
          </cell>
          <cell r="AB55" t="e">
            <v>#N/A</v>
          </cell>
          <cell r="AC55" t="e">
            <v>#N/A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 t="e">
            <v>#N/A</v>
          </cell>
        </row>
        <row r="56">
          <cell r="A56">
            <v>51</v>
          </cell>
          <cell r="B56" t="str">
            <v>지산맞과정</v>
          </cell>
          <cell r="C56" t="str">
            <v>한국산업인력공단</v>
          </cell>
          <cell r="E56" t="e">
            <v>#N/A</v>
          </cell>
          <cell r="T56">
            <v>0</v>
          </cell>
          <cell r="Y56" t="e">
            <v>#N/A</v>
          </cell>
          <cell r="Z56" t="e">
            <v>#N/A</v>
          </cell>
          <cell r="AA56" t="e">
            <v>#N/A</v>
          </cell>
          <cell r="AB56" t="e">
            <v>#N/A</v>
          </cell>
          <cell r="AC56" t="e">
            <v>#N/A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 t="e">
            <v>#N/A</v>
          </cell>
        </row>
        <row r="57">
          <cell r="A57">
            <v>52</v>
          </cell>
          <cell r="B57" t="str">
            <v>지산맞과정</v>
          </cell>
          <cell r="C57" t="str">
            <v>한국산업인력공단</v>
          </cell>
          <cell r="E57" t="e">
            <v>#N/A</v>
          </cell>
          <cell r="T57">
            <v>0</v>
          </cell>
          <cell r="Y57" t="e">
            <v>#N/A</v>
          </cell>
          <cell r="Z57" t="e">
            <v>#N/A</v>
          </cell>
          <cell r="AA57" t="e">
            <v>#N/A</v>
          </cell>
          <cell r="AB57" t="e">
            <v>#N/A</v>
          </cell>
          <cell r="AC57" t="e">
            <v>#N/A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 t="e">
            <v>#N/A</v>
          </cell>
        </row>
        <row r="58">
          <cell r="A58">
            <v>53</v>
          </cell>
          <cell r="B58" t="str">
            <v>지산맞과정</v>
          </cell>
          <cell r="C58" t="str">
            <v>한국산업인력공단</v>
          </cell>
          <cell r="E58" t="e">
            <v>#N/A</v>
          </cell>
          <cell r="T58">
            <v>0</v>
          </cell>
          <cell r="Y58" t="e">
            <v>#N/A</v>
          </cell>
          <cell r="Z58" t="e">
            <v>#N/A</v>
          </cell>
          <cell r="AA58" t="e">
            <v>#N/A</v>
          </cell>
          <cell r="AB58" t="e">
            <v>#N/A</v>
          </cell>
          <cell r="AC58" t="e">
            <v>#N/A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 t="e">
            <v>#N/A</v>
          </cell>
        </row>
        <row r="59">
          <cell r="A59">
            <v>54</v>
          </cell>
          <cell r="B59" t="str">
            <v>지산맞과정</v>
          </cell>
          <cell r="C59" t="str">
            <v>한국산업인력공단</v>
          </cell>
          <cell r="E59" t="e">
            <v>#N/A</v>
          </cell>
          <cell r="T59">
            <v>0</v>
          </cell>
          <cell r="Y59" t="e">
            <v>#N/A</v>
          </cell>
          <cell r="Z59" t="e">
            <v>#N/A</v>
          </cell>
          <cell r="AA59" t="e">
            <v>#N/A</v>
          </cell>
          <cell r="AB59" t="e">
            <v>#N/A</v>
          </cell>
          <cell r="AC59" t="e">
            <v>#N/A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 t="e">
            <v>#N/A</v>
          </cell>
        </row>
        <row r="60">
          <cell r="A60">
            <v>55</v>
          </cell>
          <cell r="B60" t="str">
            <v>지산맞과정</v>
          </cell>
          <cell r="C60" t="str">
            <v>한국산업인력공단</v>
          </cell>
          <cell r="E60" t="e">
            <v>#N/A</v>
          </cell>
          <cell r="T60">
            <v>0</v>
          </cell>
          <cell r="Y60" t="e">
            <v>#N/A</v>
          </cell>
          <cell r="Z60" t="e">
            <v>#N/A</v>
          </cell>
          <cell r="AA60" t="e">
            <v>#N/A</v>
          </cell>
          <cell r="AB60" t="e">
            <v>#N/A</v>
          </cell>
          <cell r="AC60" t="e">
            <v>#N/A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 t="e">
            <v>#N/A</v>
          </cell>
        </row>
        <row r="61">
          <cell r="A61">
            <v>56</v>
          </cell>
          <cell r="B61" t="str">
            <v>지산맞과정</v>
          </cell>
          <cell r="C61" t="str">
            <v>한국산업인력공단</v>
          </cell>
          <cell r="E61" t="e">
            <v>#N/A</v>
          </cell>
          <cell r="T61">
            <v>0</v>
          </cell>
          <cell r="Y61" t="e">
            <v>#N/A</v>
          </cell>
          <cell r="Z61" t="e">
            <v>#N/A</v>
          </cell>
          <cell r="AA61" t="e">
            <v>#N/A</v>
          </cell>
          <cell r="AB61" t="e">
            <v>#N/A</v>
          </cell>
          <cell r="AC61" t="e">
            <v>#N/A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 t="e">
            <v>#N/A</v>
          </cell>
        </row>
        <row r="62">
          <cell r="A62">
            <v>57</v>
          </cell>
          <cell r="B62" t="str">
            <v>지산맞과정</v>
          </cell>
          <cell r="C62" t="str">
            <v>한국산업인력공단</v>
          </cell>
          <cell r="E62" t="e">
            <v>#N/A</v>
          </cell>
          <cell r="T62">
            <v>0</v>
          </cell>
          <cell r="Y62" t="e">
            <v>#N/A</v>
          </cell>
          <cell r="Z62" t="e">
            <v>#N/A</v>
          </cell>
          <cell r="AA62" t="e">
            <v>#N/A</v>
          </cell>
          <cell r="AB62" t="e">
            <v>#N/A</v>
          </cell>
          <cell r="AC62" t="e">
            <v>#N/A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 t="e">
            <v>#N/A</v>
          </cell>
        </row>
        <row r="63">
          <cell r="A63">
            <v>58</v>
          </cell>
          <cell r="B63" t="str">
            <v>지산맞과정</v>
          </cell>
          <cell r="C63" t="str">
            <v>한국산업인력공단</v>
          </cell>
          <cell r="E63" t="e">
            <v>#N/A</v>
          </cell>
          <cell r="T63">
            <v>0</v>
          </cell>
          <cell r="Y63" t="e">
            <v>#N/A</v>
          </cell>
          <cell r="Z63" t="e">
            <v>#N/A</v>
          </cell>
          <cell r="AA63" t="e">
            <v>#N/A</v>
          </cell>
          <cell r="AB63" t="e">
            <v>#N/A</v>
          </cell>
          <cell r="AC63" t="e">
            <v>#N/A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 t="e">
            <v>#N/A</v>
          </cell>
        </row>
        <row r="64">
          <cell r="A64">
            <v>59</v>
          </cell>
          <cell r="B64" t="str">
            <v>지산맞과정</v>
          </cell>
          <cell r="C64" t="str">
            <v>한국산업인력공단</v>
          </cell>
          <cell r="E64" t="e">
            <v>#N/A</v>
          </cell>
          <cell r="T64">
            <v>0</v>
          </cell>
          <cell r="Y64" t="e">
            <v>#N/A</v>
          </cell>
          <cell r="Z64" t="e">
            <v>#N/A</v>
          </cell>
          <cell r="AA64" t="e">
            <v>#N/A</v>
          </cell>
          <cell r="AB64" t="e">
            <v>#N/A</v>
          </cell>
          <cell r="AC64" t="e">
            <v>#N/A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 t="e">
            <v>#N/A</v>
          </cell>
        </row>
        <row r="65">
          <cell r="A65">
            <v>60</v>
          </cell>
          <cell r="B65" t="str">
            <v>지산맞과정</v>
          </cell>
          <cell r="C65" t="str">
            <v>한국산업인력공단</v>
          </cell>
          <cell r="E65" t="e">
            <v>#N/A</v>
          </cell>
          <cell r="T65">
            <v>0</v>
          </cell>
          <cell r="Y65" t="e">
            <v>#N/A</v>
          </cell>
          <cell r="Z65" t="e">
            <v>#N/A</v>
          </cell>
          <cell r="AA65" t="e">
            <v>#N/A</v>
          </cell>
          <cell r="AB65" t="e">
            <v>#N/A</v>
          </cell>
          <cell r="AC65" t="e">
            <v>#N/A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 t="e">
            <v>#N/A</v>
          </cell>
        </row>
        <row r="66">
          <cell r="A66">
            <v>61</v>
          </cell>
          <cell r="B66" t="str">
            <v>지산맞과정</v>
          </cell>
          <cell r="C66" t="str">
            <v>한국산업인력공단</v>
          </cell>
          <cell r="E66" t="e">
            <v>#N/A</v>
          </cell>
          <cell r="T66">
            <v>0</v>
          </cell>
          <cell r="Y66" t="e">
            <v>#N/A</v>
          </cell>
          <cell r="Z66" t="e">
            <v>#N/A</v>
          </cell>
          <cell r="AA66" t="e">
            <v>#N/A</v>
          </cell>
          <cell r="AB66" t="e">
            <v>#N/A</v>
          </cell>
          <cell r="AC66" t="e">
            <v>#N/A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 t="e">
            <v>#N/A</v>
          </cell>
        </row>
        <row r="67">
          <cell r="A67">
            <v>62</v>
          </cell>
          <cell r="B67" t="str">
            <v>지산맞과정</v>
          </cell>
          <cell r="C67" t="str">
            <v>한국산업인력공단</v>
          </cell>
          <cell r="E67" t="e">
            <v>#N/A</v>
          </cell>
          <cell r="T67">
            <v>0</v>
          </cell>
          <cell r="Y67" t="e">
            <v>#N/A</v>
          </cell>
          <cell r="Z67" t="e">
            <v>#N/A</v>
          </cell>
          <cell r="AA67" t="e">
            <v>#N/A</v>
          </cell>
          <cell r="AB67" t="e">
            <v>#N/A</v>
          </cell>
          <cell r="AC67" t="e">
            <v>#N/A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 t="e">
            <v>#N/A</v>
          </cell>
        </row>
        <row r="68">
          <cell r="A68">
            <v>63</v>
          </cell>
          <cell r="B68" t="str">
            <v>지산맞과정</v>
          </cell>
          <cell r="C68" t="str">
            <v>한국산업인력공단</v>
          </cell>
          <cell r="E68" t="e">
            <v>#N/A</v>
          </cell>
          <cell r="T68">
            <v>0</v>
          </cell>
          <cell r="Y68" t="e">
            <v>#N/A</v>
          </cell>
          <cell r="Z68" t="e">
            <v>#N/A</v>
          </cell>
          <cell r="AA68" t="e">
            <v>#N/A</v>
          </cell>
          <cell r="AB68" t="e">
            <v>#N/A</v>
          </cell>
          <cell r="AC68" t="e">
            <v>#N/A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 t="e">
            <v>#N/A</v>
          </cell>
        </row>
        <row r="69">
          <cell r="A69">
            <v>64</v>
          </cell>
          <cell r="B69" t="str">
            <v>지산맞과정</v>
          </cell>
          <cell r="C69" t="str">
            <v>한국산업인력공단</v>
          </cell>
          <cell r="E69" t="e">
            <v>#N/A</v>
          </cell>
          <cell r="T69">
            <v>0</v>
          </cell>
          <cell r="Y69" t="e">
            <v>#N/A</v>
          </cell>
          <cell r="Z69" t="e">
            <v>#N/A</v>
          </cell>
          <cell r="AA69" t="e">
            <v>#N/A</v>
          </cell>
          <cell r="AB69" t="e">
            <v>#N/A</v>
          </cell>
          <cell r="AC69" t="e">
            <v>#N/A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 t="e">
            <v>#N/A</v>
          </cell>
        </row>
        <row r="70">
          <cell r="A70">
            <v>65</v>
          </cell>
          <cell r="B70" t="str">
            <v>지산맞과정</v>
          </cell>
          <cell r="C70" t="str">
            <v>한국산업인력공단</v>
          </cell>
          <cell r="E70" t="e">
            <v>#N/A</v>
          </cell>
          <cell r="T70">
            <v>0</v>
          </cell>
          <cell r="Y70" t="e">
            <v>#N/A</v>
          </cell>
          <cell r="Z70" t="e">
            <v>#N/A</v>
          </cell>
          <cell r="AA70" t="e">
            <v>#N/A</v>
          </cell>
          <cell r="AB70" t="e">
            <v>#N/A</v>
          </cell>
          <cell r="AC70" t="e">
            <v>#N/A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 t="e">
            <v>#N/A</v>
          </cell>
        </row>
        <row r="71">
          <cell r="A71">
            <v>66</v>
          </cell>
          <cell r="B71" t="str">
            <v>지산맞과정</v>
          </cell>
          <cell r="C71" t="str">
            <v>한국산업인력공단</v>
          </cell>
          <cell r="E71" t="e">
            <v>#N/A</v>
          </cell>
          <cell r="T71">
            <v>0</v>
          </cell>
          <cell r="Y71" t="e">
            <v>#N/A</v>
          </cell>
          <cell r="Z71" t="e">
            <v>#N/A</v>
          </cell>
          <cell r="AA71" t="e">
            <v>#N/A</v>
          </cell>
          <cell r="AB71" t="e">
            <v>#N/A</v>
          </cell>
          <cell r="AC71" t="e">
            <v>#N/A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 t="e">
            <v>#N/A</v>
          </cell>
        </row>
        <row r="72">
          <cell r="A72">
            <v>67</v>
          </cell>
          <cell r="B72" t="str">
            <v>지산맞과정</v>
          </cell>
          <cell r="C72" t="str">
            <v>한국산업인력공단</v>
          </cell>
          <cell r="E72" t="e">
            <v>#N/A</v>
          </cell>
          <cell r="T72">
            <v>0</v>
          </cell>
          <cell r="Y72" t="e">
            <v>#N/A</v>
          </cell>
          <cell r="Z72" t="e">
            <v>#N/A</v>
          </cell>
          <cell r="AA72" t="e">
            <v>#N/A</v>
          </cell>
          <cell r="AB72" t="e">
            <v>#N/A</v>
          </cell>
          <cell r="AC72" t="e">
            <v>#N/A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 t="e">
            <v>#N/A</v>
          </cell>
        </row>
        <row r="73">
          <cell r="A73">
            <v>68</v>
          </cell>
          <cell r="B73" t="str">
            <v>지산맞과정</v>
          </cell>
          <cell r="C73" t="str">
            <v>한국산업인력공단</v>
          </cell>
          <cell r="E73" t="e">
            <v>#N/A</v>
          </cell>
          <cell r="T73">
            <v>0</v>
          </cell>
          <cell r="Y73" t="e">
            <v>#N/A</v>
          </cell>
          <cell r="Z73" t="e">
            <v>#N/A</v>
          </cell>
          <cell r="AA73" t="e">
            <v>#N/A</v>
          </cell>
          <cell r="AB73" t="e">
            <v>#N/A</v>
          </cell>
          <cell r="AC73" t="e">
            <v>#N/A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 t="e">
            <v>#N/A</v>
          </cell>
        </row>
        <row r="74">
          <cell r="A74">
            <v>69</v>
          </cell>
          <cell r="B74" t="str">
            <v>지산맞과정</v>
          </cell>
          <cell r="C74" t="str">
            <v>한국산업인력공단</v>
          </cell>
          <cell r="E74" t="e">
            <v>#N/A</v>
          </cell>
          <cell r="T74">
            <v>0</v>
          </cell>
          <cell r="Y74" t="e">
            <v>#N/A</v>
          </cell>
          <cell r="Z74" t="e">
            <v>#N/A</v>
          </cell>
          <cell r="AA74" t="e">
            <v>#N/A</v>
          </cell>
          <cell r="AB74" t="e">
            <v>#N/A</v>
          </cell>
          <cell r="AC74" t="e">
            <v>#N/A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 t="e">
            <v>#N/A</v>
          </cell>
        </row>
        <row r="75">
          <cell r="A75">
            <v>70</v>
          </cell>
          <cell r="B75" t="str">
            <v>지산맞과정</v>
          </cell>
          <cell r="C75" t="str">
            <v>한국산업인력공단</v>
          </cell>
          <cell r="E75" t="e">
            <v>#N/A</v>
          </cell>
          <cell r="T75">
            <v>0</v>
          </cell>
          <cell r="Y75" t="e">
            <v>#N/A</v>
          </cell>
          <cell r="Z75" t="e">
            <v>#N/A</v>
          </cell>
          <cell r="AA75" t="e">
            <v>#N/A</v>
          </cell>
          <cell r="AB75" t="e">
            <v>#N/A</v>
          </cell>
          <cell r="AC75" t="e">
            <v>#N/A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 t="e">
            <v>#N/A</v>
          </cell>
        </row>
        <row r="76">
          <cell r="A76">
            <v>71</v>
          </cell>
          <cell r="B76" t="str">
            <v>지산맞과정</v>
          </cell>
          <cell r="C76" t="str">
            <v>한국산업인력공단</v>
          </cell>
          <cell r="E76" t="e">
            <v>#N/A</v>
          </cell>
          <cell r="T76">
            <v>0</v>
          </cell>
          <cell r="Y76" t="e">
            <v>#N/A</v>
          </cell>
          <cell r="Z76" t="e">
            <v>#N/A</v>
          </cell>
          <cell r="AA76" t="e">
            <v>#N/A</v>
          </cell>
          <cell r="AB76" t="e">
            <v>#N/A</v>
          </cell>
          <cell r="AC76" t="e">
            <v>#N/A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 t="e">
            <v>#N/A</v>
          </cell>
        </row>
        <row r="77">
          <cell r="A77">
            <v>72</v>
          </cell>
          <cell r="B77" t="str">
            <v>지산맞과정</v>
          </cell>
          <cell r="C77" t="str">
            <v>한국산업인력공단</v>
          </cell>
          <cell r="E77" t="e">
            <v>#N/A</v>
          </cell>
          <cell r="T77">
            <v>0</v>
          </cell>
          <cell r="Y77" t="e">
            <v>#N/A</v>
          </cell>
          <cell r="Z77" t="e">
            <v>#N/A</v>
          </cell>
          <cell r="AA77" t="e">
            <v>#N/A</v>
          </cell>
          <cell r="AB77" t="e">
            <v>#N/A</v>
          </cell>
          <cell r="AC77" t="e">
            <v>#N/A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 t="e">
            <v>#N/A</v>
          </cell>
        </row>
        <row r="78">
          <cell r="A78">
            <v>73</v>
          </cell>
          <cell r="B78" t="str">
            <v>지산맞과정</v>
          </cell>
          <cell r="C78" t="str">
            <v>한국산업인력공단</v>
          </cell>
          <cell r="E78" t="e">
            <v>#N/A</v>
          </cell>
          <cell r="T78">
            <v>0</v>
          </cell>
          <cell r="Y78" t="e">
            <v>#N/A</v>
          </cell>
          <cell r="Z78" t="e">
            <v>#N/A</v>
          </cell>
          <cell r="AA78" t="e">
            <v>#N/A</v>
          </cell>
          <cell r="AB78" t="e">
            <v>#N/A</v>
          </cell>
          <cell r="AC78" t="e">
            <v>#N/A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 t="e">
            <v>#N/A</v>
          </cell>
        </row>
        <row r="79">
          <cell r="A79">
            <v>74</v>
          </cell>
          <cell r="B79" t="str">
            <v>지산맞과정</v>
          </cell>
          <cell r="C79" t="str">
            <v>한국산업인력공단</v>
          </cell>
          <cell r="E79" t="e">
            <v>#N/A</v>
          </cell>
          <cell r="T79">
            <v>0</v>
          </cell>
          <cell r="Y79" t="e">
            <v>#N/A</v>
          </cell>
          <cell r="Z79" t="e">
            <v>#N/A</v>
          </cell>
          <cell r="AA79" t="e">
            <v>#N/A</v>
          </cell>
          <cell r="AB79" t="e">
            <v>#N/A</v>
          </cell>
          <cell r="AC79" t="e">
            <v>#N/A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 t="e">
            <v>#N/A</v>
          </cell>
        </row>
        <row r="80">
          <cell r="A80">
            <v>75</v>
          </cell>
          <cell r="B80" t="str">
            <v>지산맞과정</v>
          </cell>
          <cell r="C80" t="str">
            <v>한국산업인력공단</v>
          </cell>
          <cell r="E80" t="e">
            <v>#N/A</v>
          </cell>
          <cell r="T80">
            <v>0</v>
          </cell>
          <cell r="Y80" t="e">
            <v>#N/A</v>
          </cell>
          <cell r="Z80" t="e">
            <v>#N/A</v>
          </cell>
          <cell r="AA80" t="e">
            <v>#N/A</v>
          </cell>
          <cell r="AB80" t="e">
            <v>#N/A</v>
          </cell>
          <cell r="AC80" t="e">
            <v>#N/A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 t="e">
            <v>#N/A</v>
          </cell>
        </row>
        <row r="81">
          <cell r="A81">
            <v>76</v>
          </cell>
          <cell r="B81" t="str">
            <v>지산맞과정</v>
          </cell>
          <cell r="C81" t="str">
            <v>한국산업인력공단</v>
          </cell>
          <cell r="E81" t="e">
            <v>#N/A</v>
          </cell>
          <cell r="T81">
            <v>0</v>
          </cell>
          <cell r="Y81" t="e">
            <v>#N/A</v>
          </cell>
          <cell r="Z81" t="e">
            <v>#N/A</v>
          </cell>
          <cell r="AA81" t="e">
            <v>#N/A</v>
          </cell>
          <cell r="AB81" t="e">
            <v>#N/A</v>
          </cell>
          <cell r="AC81" t="e">
            <v>#N/A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 t="e">
            <v>#N/A</v>
          </cell>
        </row>
        <row r="82">
          <cell r="A82">
            <v>77</v>
          </cell>
          <cell r="B82" t="str">
            <v>지산맞과정</v>
          </cell>
          <cell r="C82" t="str">
            <v>한국산업인력공단</v>
          </cell>
          <cell r="E82" t="e">
            <v>#N/A</v>
          </cell>
          <cell r="T82">
            <v>0</v>
          </cell>
          <cell r="Y82" t="e">
            <v>#N/A</v>
          </cell>
          <cell r="Z82" t="e">
            <v>#N/A</v>
          </cell>
          <cell r="AA82" t="e">
            <v>#N/A</v>
          </cell>
          <cell r="AB82" t="e">
            <v>#N/A</v>
          </cell>
          <cell r="AC82" t="e">
            <v>#N/A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 t="e">
            <v>#N/A</v>
          </cell>
        </row>
        <row r="83">
          <cell r="A83">
            <v>78</v>
          </cell>
          <cell r="B83" t="str">
            <v>지산맞과정</v>
          </cell>
          <cell r="C83" t="str">
            <v>한국산업인력공단</v>
          </cell>
          <cell r="E83" t="e">
            <v>#N/A</v>
          </cell>
          <cell r="T83">
            <v>0</v>
          </cell>
          <cell r="Y83" t="e">
            <v>#N/A</v>
          </cell>
          <cell r="Z83" t="e">
            <v>#N/A</v>
          </cell>
          <cell r="AA83" t="e">
            <v>#N/A</v>
          </cell>
          <cell r="AB83" t="e">
            <v>#N/A</v>
          </cell>
          <cell r="AC83" t="e">
            <v>#N/A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 t="e">
            <v>#N/A</v>
          </cell>
        </row>
        <row r="84">
          <cell r="A84">
            <v>79</v>
          </cell>
          <cell r="B84" t="str">
            <v>지산맞과정</v>
          </cell>
          <cell r="C84" t="str">
            <v>한국산업인력공단</v>
          </cell>
          <cell r="E84" t="e">
            <v>#N/A</v>
          </cell>
          <cell r="T84">
            <v>0</v>
          </cell>
          <cell r="Y84" t="e">
            <v>#N/A</v>
          </cell>
          <cell r="Z84" t="e">
            <v>#N/A</v>
          </cell>
          <cell r="AA84" t="e">
            <v>#N/A</v>
          </cell>
          <cell r="AB84" t="e">
            <v>#N/A</v>
          </cell>
          <cell r="AC84" t="e">
            <v>#N/A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 t="e">
            <v>#N/A</v>
          </cell>
        </row>
        <row r="85">
          <cell r="A85">
            <v>80</v>
          </cell>
          <cell r="B85" t="str">
            <v>지산맞과정</v>
          </cell>
          <cell r="C85" t="str">
            <v>한국산업인력공단</v>
          </cell>
          <cell r="E85" t="e">
            <v>#N/A</v>
          </cell>
          <cell r="T85">
            <v>0</v>
          </cell>
          <cell r="Y85" t="e">
            <v>#N/A</v>
          </cell>
          <cell r="Z85" t="e">
            <v>#N/A</v>
          </cell>
          <cell r="AA85" t="e">
            <v>#N/A</v>
          </cell>
          <cell r="AB85" t="e">
            <v>#N/A</v>
          </cell>
          <cell r="AC85" t="e">
            <v>#N/A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 t="e">
            <v>#N/A</v>
          </cell>
        </row>
        <row r="86">
          <cell r="A86">
            <v>81</v>
          </cell>
          <cell r="B86" t="str">
            <v>지산맞과정</v>
          </cell>
          <cell r="C86" t="str">
            <v>한국산업인력공단</v>
          </cell>
          <cell r="E86" t="e">
            <v>#N/A</v>
          </cell>
          <cell r="T86">
            <v>0</v>
          </cell>
          <cell r="Y86" t="e">
            <v>#N/A</v>
          </cell>
          <cell r="Z86" t="e">
            <v>#N/A</v>
          </cell>
          <cell r="AA86" t="e">
            <v>#N/A</v>
          </cell>
          <cell r="AB86" t="e">
            <v>#N/A</v>
          </cell>
          <cell r="AC86" t="e">
            <v>#N/A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 t="e">
            <v>#N/A</v>
          </cell>
        </row>
        <row r="87">
          <cell r="A87">
            <v>82</v>
          </cell>
          <cell r="B87" t="str">
            <v>지산맞과정</v>
          </cell>
          <cell r="C87" t="str">
            <v>한국산업인력공단</v>
          </cell>
          <cell r="E87" t="e">
            <v>#N/A</v>
          </cell>
          <cell r="T87">
            <v>0</v>
          </cell>
          <cell r="Y87" t="e">
            <v>#N/A</v>
          </cell>
          <cell r="Z87" t="e">
            <v>#N/A</v>
          </cell>
          <cell r="AA87" t="e">
            <v>#N/A</v>
          </cell>
          <cell r="AB87" t="e">
            <v>#N/A</v>
          </cell>
          <cell r="AC87" t="e">
            <v>#N/A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 t="e">
            <v>#N/A</v>
          </cell>
        </row>
        <row r="88">
          <cell r="A88">
            <v>83</v>
          </cell>
          <cell r="B88" t="str">
            <v>지산맞과정</v>
          </cell>
          <cell r="C88" t="str">
            <v>한국산업인력공단</v>
          </cell>
          <cell r="E88" t="e">
            <v>#N/A</v>
          </cell>
          <cell r="T88">
            <v>0</v>
          </cell>
          <cell r="Y88" t="e">
            <v>#N/A</v>
          </cell>
          <cell r="Z88" t="e">
            <v>#N/A</v>
          </cell>
          <cell r="AA88" t="e">
            <v>#N/A</v>
          </cell>
          <cell r="AB88" t="e">
            <v>#N/A</v>
          </cell>
          <cell r="AC88" t="e">
            <v>#N/A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 t="e">
            <v>#N/A</v>
          </cell>
        </row>
        <row r="89">
          <cell r="A89">
            <v>84</v>
          </cell>
          <cell r="B89" t="str">
            <v>지산맞과정</v>
          </cell>
          <cell r="C89" t="str">
            <v>한국산업인력공단</v>
          </cell>
          <cell r="E89" t="e">
            <v>#N/A</v>
          </cell>
          <cell r="T89">
            <v>0</v>
          </cell>
          <cell r="Y89" t="e">
            <v>#N/A</v>
          </cell>
          <cell r="Z89" t="e">
            <v>#N/A</v>
          </cell>
          <cell r="AA89" t="e">
            <v>#N/A</v>
          </cell>
          <cell r="AB89" t="e">
            <v>#N/A</v>
          </cell>
          <cell r="AC89" t="e">
            <v>#N/A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 t="e">
            <v>#N/A</v>
          </cell>
        </row>
        <row r="90">
          <cell r="A90">
            <v>85</v>
          </cell>
          <cell r="B90" t="str">
            <v>지산맞과정</v>
          </cell>
          <cell r="C90" t="str">
            <v>한국산업인력공단</v>
          </cell>
          <cell r="E90" t="e">
            <v>#N/A</v>
          </cell>
          <cell r="T90">
            <v>0</v>
          </cell>
          <cell r="Y90" t="e">
            <v>#N/A</v>
          </cell>
          <cell r="Z90" t="e">
            <v>#N/A</v>
          </cell>
          <cell r="AA90" t="e">
            <v>#N/A</v>
          </cell>
          <cell r="AB90" t="e">
            <v>#N/A</v>
          </cell>
          <cell r="AC90" t="e">
            <v>#N/A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 t="e">
            <v>#N/A</v>
          </cell>
        </row>
        <row r="91">
          <cell r="A91">
            <v>86</v>
          </cell>
          <cell r="B91" t="str">
            <v>지산맞과정</v>
          </cell>
          <cell r="C91" t="str">
            <v>한국산업인력공단</v>
          </cell>
          <cell r="E91" t="e">
            <v>#N/A</v>
          </cell>
          <cell r="T91">
            <v>0</v>
          </cell>
          <cell r="Y91" t="e">
            <v>#N/A</v>
          </cell>
          <cell r="Z91" t="e">
            <v>#N/A</v>
          </cell>
          <cell r="AA91" t="e">
            <v>#N/A</v>
          </cell>
          <cell r="AB91" t="e">
            <v>#N/A</v>
          </cell>
          <cell r="AC91" t="e">
            <v>#N/A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 t="e">
            <v>#N/A</v>
          </cell>
        </row>
        <row r="92">
          <cell r="A92">
            <v>87</v>
          </cell>
          <cell r="B92" t="str">
            <v>지산맞과정</v>
          </cell>
          <cell r="C92" t="str">
            <v>한국산업인력공단</v>
          </cell>
          <cell r="E92" t="e">
            <v>#N/A</v>
          </cell>
          <cell r="T92">
            <v>0</v>
          </cell>
          <cell r="Y92" t="e">
            <v>#N/A</v>
          </cell>
          <cell r="Z92" t="e">
            <v>#N/A</v>
          </cell>
          <cell r="AA92" t="e">
            <v>#N/A</v>
          </cell>
          <cell r="AB92" t="e">
            <v>#N/A</v>
          </cell>
          <cell r="AC92" t="e">
            <v>#N/A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 t="e">
            <v>#N/A</v>
          </cell>
        </row>
        <row r="93">
          <cell r="A93">
            <v>88</v>
          </cell>
          <cell r="B93" t="str">
            <v>지산맞과정</v>
          </cell>
          <cell r="C93" t="str">
            <v>한국산업인력공단</v>
          </cell>
          <cell r="E93" t="e">
            <v>#N/A</v>
          </cell>
          <cell r="T93">
            <v>0</v>
          </cell>
          <cell r="Y93" t="e">
            <v>#N/A</v>
          </cell>
          <cell r="Z93" t="e">
            <v>#N/A</v>
          </cell>
          <cell r="AA93" t="e">
            <v>#N/A</v>
          </cell>
          <cell r="AB93" t="e">
            <v>#N/A</v>
          </cell>
          <cell r="AC93" t="e">
            <v>#N/A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 t="e">
            <v>#N/A</v>
          </cell>
        </row>
        <row r="94">
          <cell r="A94">
            <v>89</v>
          </cell>
          <cell r="B94" t="str">
            <v>지산맞과정</v>
          </cell>
          <cell r="C94" t="str">
            <v>한국산업인력공단</v>
          </cell>
          <cell r="E94" t="e">
            <v>#N/A</v>
          </cell>
          <cell r="T94">
            <v>0</v>
          </cell>
          <cell r="Y94" t="e">
            <v>#N/A</v>
          </cell>
          <cell r="Z94" t="e">
            <v>#N/A</v>
          </cell>
          <cell r="AA94" t="e">
            <v>#N/A</v>
          </cell>
          <cell r="AB94" t="e">
            <v>#N/A</v>
          </cell>
          <cell r="AC94" t="e">
            <v>#N/A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 t="e">
            <v>#N/A</v>
          </cell>
        </row>
        <row r="95">
          <cell r="A95">
            <v>90</v>
          </cell>
          <cell r="B95" t="str">
            <v>지산맞과정</v>
          </cell>
          <cell r="C95" t="str">
            <v>한국산업인력공단</v>
          </cell>
          <cell r="E95" t="e">
            <v>#N/A</v>
          </cell>
          <cell r="T95">
            <v>0</v>
          </cell>
          <cell r="Y95" t="e">
            <v>#N/A</v>
          </cell>
          <cell r="Z95" t="e">
            <v>#N/A</v>
          </cell>
          <cell r="AA95" t="e">
            <v>#N/A</v>
          </cell>
          <cell r="AB95" t="e">
            <v>#N/A</v>
          </cell>
          <cell r="AC95" t="e">
            <v>#N/A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 t="e">
            <v>#N/A</v>
          </cell>
        </row>
        <row r="96">
          <cell r="A96">
            <v>91</v>
          </cell>
          <cell r="B96" t="str">
            <v>지산맞과정</v>
          </cell>
          <cell r="C96" t="str">
            <v>한국산업인력공단</v>
          </cell>
          <cell r="E96" t="e">
            <v>#N/A</v>
          </cell>
          <cell r="T96">
            <v>0</v>
          </cell>
          <cell r="Y96" t="e">
            <v>#N/A</v>
          </cell>
          <cell r="Z96" t="e">
            <v>#N/A</v>
          </cell>
          <cell r="AA96" t="e">
            <v>#N/A</v>
          </cell>
          <cell r="AB96" t="e">
            <v>#N/A</v>
          </cell>
          <cell r="AC96" t="e">
            <v>#N/A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 t="e">
            <v>#N/A</v>
          </cell>
        </row>
        <row r="97">
          <cell r="A97">
            <v>92</v>
          </cell>
          <cell r="B97" t="str">
            <v>지산맞과정</v>
          </cell>
          <cell r="C97" t="str">
            <v>한국산업인력공단</v>
          </cell>
          <cell r="E97" t="e">
            <v>#N/A</v>
          </cell>
          <cell r="T97">
            <v>0</v>
          </cell>
          <cell r="Y97" t="e">
            <v>#N/A</v>
          </cell>
          <cell r="Z97" t="e">
            <v>#N/A</v>
          </cell>
          <cell r="AA97" t="e">
            <v>#N/A</v>
          </cell>
          <cell r="AB97" t="e">
            <v>#N/A</v>
          </cell>
          <cell r="AC97" t="e">
            <v>#N/A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 t="e">
            <v>#N/A</v>
          </cell>
        </row>
        <row r="98">
          <cell r="A98">
            <v>93</v>
          </cell>
          <cell r="B98" t="str">
            <v>지산맞과정</v>
          </cell>
          <cell r="C98" t="str">
            <v>한국산업인력공단</v>
          </cell>
          <cell r="E98" t="e">
            <v>#N/A</v>
          </cell>
          <cell r="T98">
            <v>0</v>
          </cell>
          <cell r="Y98" t="e">
            <v>#N/A</v>
          </cell>
          <cell r="Z98" t="e">
            <v>#N/A</v>
          </cell>
          <cell r="AA98" t="e">
            <v>#N/A</v>
          </cell>
          <cell r="AB98" t="e">
            <v>#N/A</v>
          </cell>
          <cell r="AC98" t="e">
            <v>#N/A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 t="e">
            <v>#N/A</v>
          </cell>
        </row>
        <row r="99">
          <cell r="A99">
            <v>94</v>
          </cell>
          <cell r="B99" t="str">
            <v>지산맞과정</v>
          </cell>
          <cell r="C99" t="str">
            <v>한국산업인력공단</v>
          </cell>
          <cell r="E99" t="e">
            <v>#N/A</v>
          </cell>
          <cell r="T99">
            <v>0</v>
          </cell>
          <cell r="Y99" t="e">
            <v>#N/A</v>
          </cell>
          <cell r="Z99" t="e">
            <v>#N/A</v>
          </cell>
          <cell r="AA99" t="e">
            <v>#N/A</v>
          </cell>
          <cell r="AB99" t="e">
            <v>#N/A</v>
          </cell>
          <cell r="AC99" t="e">
            <v>#N/A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 t="e">
            <v>#N/A</v>
          </cell>
        </row>
        <row r="100">
          <cell r="A100">
            <v>95</v>
          </cell>
          <cell r="B100" t="str">
            <v>지산맞과정</v>
          </cell>
          <cell r="C100" t="str">
            <v>한국산업인력공단</v>
          </cell>
          <cell r="E100" t="e">
            <v>#N/A</v>
          </cell>
          <cell r="T100">
            <v>0</v>
          </cell>
          <cell r="Y100" t="e">
            <v>#N/A</v>
          </cell>
          <cell r="Z100" t="e">
            <v>#N/A</v>
          </cell>
          <cell r="AA100" t="e">
            <v>#N/A</v>
          </cell>
          <cell r="AB100" t="e">
            <v>#N/A</v>
          </cell>
          <cell r="AC100" t="e">
            <v>#N/A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 t="e">
            <v>#N/A</v>
          </cell>
        </row>
        <row r="101">
          <cell r="A101">
            <v>96</v>
          </cell>
          <cell r="B101" t="str">
            <v>지산맞과정</v>
          </cell>
          <cell r="C101" t="str">
            <v>한국산업인력공단</v>
          </cell>
          <cell r="E101" t="e">
            <v>#N/A</v>
          </cell>
          <cell r="T101">
            <v>0</v>
          </cell>
          <cell r="Y101" t="e">
            <v>#N/A</v>
          </cell>
          <cell r="Z101" t="e">
            <v>#N/A</v>
          </cell>
          <cell r="AA101" t="e">
            <v>#N/A</v>
          </cell>
          <cell r="AB101" t="e">
            <v>#N/A</v>
          </cell>
          <cell r="AC101" t="e">
            <v>#N/A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 t="e">
            <v>#N/A</v>
          </cell>
        </row>
        <row r="102">
          <cell r="A102">
            <v>97</v>
          </cell>
          <cell r="B102" t="str">
            <v>지산맞과정</v>
          </cell>
          <cell r="C102" t="str">
            <v>한국산업인력공단</v>
          </cell>
          <cell r="E102" t="e">
            <v>#N/A</v>
          </cell>
          <cell r="T102">
            <v>0</v>
          </cell>
          <cell r="Y102" t="e">
            <v>#N/A</v>
          </cell>
          <cell r="Z102" t="e">
            <v>#N/A</v>
          </cell>
          <cell r="AA102" t="e">
            <v>#N/A</v>
          </cell>
          <cell r="AB102" t="e">
            <v>#N/A</v>
          </cell>
          <cell r="AC102" t="e">
            <v>#N/A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 t="e">
            <v>#N/A</v>
          </cell>
        </row>
        <row r="103">
          <cell r="A103">
            <v>98</v>
          </cell>
          <cell r="B103" t="str">
            <v>지산맞과정</v>
          </cell>
          <cell r="C103" t="str">
            <v>한국산업인력공단</v>
          </cell>
          <cell r="E103" t="e">
            <v>#N/A</v>
          </cell>
          <cell r="T103">
            <v>0</v>
          </cell>
          <cell r="Y103" t="e">
            <v>#N/A</v>
          </cell>
          <cell r="Z103" t="e">
            <v>#N/A</v>
          </cell>
          <cell r="AA103" t="e">
            <v>#N/A</v>
          </cell>
          <cell r="AB103" t="e">
            <v>#N/A</v>
          </cell>
          <cell r="AC103" t="e">
            <v>#N/A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 t="e">
            <v>#N/A</v>
          </cell>
        </row>
        <row r="104">
          <cell r="A104">
            <v>99</v>
          </cell>
          <cell r="B104" t="str">
            <v>지산맞과정</v>
          </cell>
          <cell r="C104" t="str">
            <v>한국산업인력공단</v>
          </cell>
          <cell r="E104" t="e">
            <v>#N/A</v>
          </cell>
          <cell r="T104">
            <v>0</v>
          </cell>
          <cell r="Y104" t="e">
            <v>#N/A</v>
          </cell>
          <cell r="Z104" t="e">
            <v>#N/A</v>
          </cell>
          <cell r="AA104" t="e">
            <v>#N/A</v>
          </cell>
          <cell r="AB104" t="e">
            <v>#N/A</v>
          </cell>
          <cell r="AC104" t="e">
            <v>#N/A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 t="e">
            <v>#N/A</v>
          </cell>
        </row>
        <row r="105">
          <cell r="A105">
            <v>100</v>
          </cell>
          <cell r="B105" t="str">
            <v>지산맞과정</v>
          </cell>
          <cell r="C105" t="str">
            <v>한국산업인력공단</v>
          </cell>
          <cell r="E105" t="e">
            <v>#N/A</v>
          </cell>
          <cell r="T105">
            <v>0</v>
          </cell>
          <cell r="Y105" t="e">
            <v>#N/A</v>
          </cell>
          <cell r="Z105" t="e">
            <v>#N/A</v>
          </cell>
          <cell r="AA105" t="e">
            <v>#N/A</v>
          </cell>
          <cell r="AB105" t="e">
            <v>#N/A</v>
          </cell>
          <cell r="AC105" t="e">
            <v>#N/A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 t="e">
            <v>#N/A</v>
          </cell>
        </row>
        <row r="106">
          <cell r="A106">
            <v>101</v>
          </cell>
          <cell r="B106" t="str">
            <v>지산맞과정</v>
          </cell>
          <cell r="C106" t="str">
            <v>한국산업인력공단</v>
          </cell>
          <cell r="E106" t="e">
            <v>#N/A</v>
          </cell>
          <cell r="T106">
            <v>0</v>
          </cell>
          <cell r="Y106" t="e">
            <v>#N/A</v>
          </cell>
          <cell r="Z106" t="e">
            <v>#N/A</v>
          </cell>
          <cell r="AA106" t="e">
            <v>#N/A</v>
          </cell>
          <cell r="AB106" t="e">
            <v>#N/A</v>
          </cell>
          <cell r="AC106" t="e">
            <v>#N/A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 t="e">
            <v>#N/A</v>
          </cell>
        </row>
        <row r="107">
          <cell r="A107">
            <v>102</v>
          </cell>
          <cell r="B107" t="str">
            <v>지산맞과정</v>
          </cell>
          <cell r="C107" t="str">
            <v>한국산업인력공단</v>
          </cell>
          <cell r="E107" t="e">
            <v>#N/A</v>
          </cell>
          <cell r="T107">
            <v>0</v>
          </cell>
          <cell r="Y107" t="e">
            <v>#N/A</v>
          </cell>
          <cell r="Z107" t="e">
            <v>#N/A</v>
          </cell>
          <cell r="AA107" t="e">
            <v>#N/A</v>
          </cell>
          <cell r="AB107" t="e">
            <v>#N/A</v>
          </cell>
          <cell r="AC107" t="e">
            <v>#N/A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 t="e">
            <v>#N/A</v>
          </cell>
        </row>
        <row r="108">
          <cell r="A108">
            <v>103</v>
          </cell>
          <cell r="B108" t="str">
            <v>지산맞과정</v>
          </cell>
          <cell r="C108" t="str">
            <v>한국산업인력공단</v>
          </cell>
          <cell r="E108" t="e">
            <v>#N/A</v>
          </cell>
          <cell r="T108">
            <v>0</v>
          </cell>
          <cell r="Y108" t="e">
            <v>#N/A</v>
          </cell>
          <cell r="Z108" t="e">
            <v>#N/A</v>
          </cell>
          <cell r="AA108" t="e">
            <v>#N/A</v>
          </cell>
          <cell r="AB108" t="e">
            <v>#N/A</v>
          </cell>
          <cell r="AC108" t="e">
            <v>#N/A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 t="e">
            <v>#N/A</v>
          </cell>
        </row>
        <row r="109">
          <cell r="A109">
            <v>104</v>
          </cell>
          <cell r="B109" t="str">
            <v>지산맞과정</v>
          </cell>
          <cell r="C109" t="str">
            <v>한국산업인력공단</v>
          </cell>
          <cell r="E109" t="e">
            <v>#N/A</v>
          </cell>
          <cell r="T109">
            <v>0</v>
          </cell>
          <cell r="Y109" t="e">
            <v>#N/A</v>
          </cell>
          <cell r="Z109" t="e">
            <v>#N/A</v>
          </cell>
          <cell r="AA109" t="e">
            <v>#N/A</v>
          </cell>
          <cell r="AB109" t="e">
            <v>#N/A</v>
          </cell>
          <cell r="AC109" t="e">
            <v>#N/A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 t="e">
            <v>#N/A</v>
          </cell>
        </row>
        <row r="110">
          <cell r="A110">
            <v>105</v>
          </cell>
          <cell r="B110" t="str">
            <v>지산맞과정</v>
          </cell>
          <cell r="C110" t="str">
            <v>한국산업인력공단</v>
          </cell>
          <cell r="E110" t="e">
            <v>#N/A</v>
          </cell>
          <cell r="T110">
            <v>0</v>
          </cell>
          <cell r="Y110" t="e">
            <v>#N/A</v>
          </cell>
          <cell r="Z110" t="e">
            <v>#N/A</v>
          </cell>
          <cell r="AA110" t="e">
            <v>#N/A</v>
          </cell>
          <cell r="AB110" t="e">
            <v>#N/A</v>
          </cell>
          <cell r="AC110" t="e">
            <v>#N/A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 t="e">
            <v>#N/A</v>
          </cell>
        </row>
        <row r="111">
          <cell r="A111">
            <v>106</v>
          </cell>
          <cell r="B111" t="str">
            <v>지산맞과정</v>
          </cell>
          <cell r="C111" t="str">
            <v>한국산업인력공단</v>
          </cell>
          <cell r="E111" t="e">
            <v>#N/A</v>
          </cell>
          <cell r="T111">
            <v>0</v>
          </cell>
          <cell r="Y111" t="e">
            <v>#N/A</v>
          </cell>
          <cell r="Z111" t="e">
            <v>#N/A</v>
          </cell>
          <cell r="AA111" t="e">
            <v>#N/A</v>
          </cell>
          <cell r="AB111" t="e">
            <v>#N/A</v>
          </cell>
          <cell r="AC111" t="e">
            <v>#N/A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 t="e">
            <v>#N/A</v>
          </cell>
        </row>
        <row r="112">
          <cell r="A112">
            <v>107</v>
          </cell>
          <cell r="B112" t="str">
            <v>지산맞과정</v>
          </cell>
          <cell r="C112" t="str">
            <v>한국산업인력공단</v>
          </cell>
          <cell r="E112" t="e">
            <v>#N/A</v>
          </cell>
          <cell r="T112">
            <v>0</v>
          </cell>
          <cell r="Y112" t="e">
            <v>#N/A</v>
          </cell>
          <cell r="Z112" t="e">
            <v>#N/A</v>
          </cell>
          <cell r="AA112" t="e">
            <v>#N/A</v>
          </cell>
          <cell r="AB112" t="e">
            <v>#N/A</v>
          </cell>
          <cell r="AC112" t="e">
            <v>#N/A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 t="e">
            <v>#N/A</v>
          </cell>
        </row>
        <row r="113">
          <cell r="A113">
            <v>108</v>
          </cell>
          <cell r="B113" t="str">
            <v>지산맞과정</v>
          </cell>
          <cell r="C113" t="str">
            <v>한국산업인력공단</v>
          </cell>
          <cell r="E113" t="e">
            <v>#N/A</v>
          </cell>
          <cell r="T113">
            <v>0</v>
          </cell>
          <cell r="Y113" t="e">
            <v>#N/A</v>
          </cell>
          <cell r="Z113" t="e">
            <v>#N/A</v>
          </cell>
          <cell r="AA113" t="e">
            <v>#N/A</v>
          </cell>
          <cell r="AB113" t="e">
            <v>#N/A</v>
          </cell>
          <cell r="AC113" t="e">
            <v>#N/A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 t="e">
            <v>#N/A</v>
          </cell>
        </row>
        <row r="114">
          <cell r="A114">
            <v>109</v>
          </cell>
          <cell r="B114" t="str">
            <v>지산맞과정</v>
          </cell>
          <cell r="C114" t="str">
            <v>한국산업인력공단</v>
          </cell>
          <cell r="E114" t="e">
            <v>#N/A</v>
          </cell>
          <cell r="T114">
            <v>0</v>
          </cell>
          <cell r="Y114" t="e">
            <v>#N/A</v>
          </cell>
          <cell r="Z114" t="e">
            <v>#N/A</v>
          </cell>
          <cell r="AA114" t="e">
            <v>#N/A</v>
          </cell>
          <cell r="AB114" t="e">
            <v>#N/A</v>
          </cell>
          <cell r="AC114" t="e">
            <v>#N/A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 t="e">
            <v>#N/A</v>
          </cell>
        </row>
        <row r="115">
          <cell r="A115">
            <v>110</v>
          </cell>
          <cell r="B115" t="str">
            <v>지산맞과정</v>
          </cell>
          <cell r="C115" t="str">
            <v>한국산업인력공단</v>
          </cell>
          <cell r="E115" t="e">
            <v>#N/A</v>
          </cell>
          <cell r="T115">
            <v>0</v>
          </cell>
          <cell r="Y115" t="e">
            <v>#N/A</v>
          </cell>
          <cell r="Z115" t="e">
            <v>#N/A</v>
          </cell>
          <cell r="AA115" t="e">
            <v>#N/A</v>
          </cell>
          <cell r="AB115" t="e">
            <v>#N/A</v>
          </cell>
          <cell r="AC115" t="e">
            <v>#N/A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 t="e">
            <v>#N/A</v>
          </cell>
        </row>
        <row r="116">
          <cell r="A116">
            <v>111</v>
          </cell>
          <cell r="B116" t="str">
            <v>지산맞과정</v>
          </cell>
          <cell r="C116" t="str">
            <v>한국산업인력공단</v>
          </cell>
          <cell r="E116" t="e">
            <v>#N/A</v>
          </cell>
          <cell r="T116">
            <v>0</v>
          </cell>
          <cell r="Y116" t="e">
            <v>#N/A</v>
          </cell>
          <cell r="Z116" t="e">
            <v>#N/A</v>
          </cell>
          <cell r="AA116" t="e">
            <v>#N/A</v>
          </cell>
          <cell r="AB116" t="e">
            <v>#N/A</v>
          </cell>
          <cell r="AC116" t="e">
            <v>#N/A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 t="e">
            <v>#N/A</v>
          </cell>
        </row>
        <row r="117">
          <cell r="A117">
            <v>112</v>
          </cell>
          <cell r="B117" t="str">
            <v>지산맞과정</v>
          </cell>
          <cell r="C117" t="str">
            <v>한국산업인력공단</v>
          </cell>
          <cell r="E117" t="e">
            <v>#N/A</v>
          </cell>
          <cell r="T117">
            <v>0</v>
          </cell>
          <cell r="Y117" t="e">
            <v>#N/A</v>
          </cell>
          <cell r="Z117" t="e">
            <v>#N/A</v>
          </cell>
          <cell r="AA117" t="e">
            <v>#N/A</v>
          </cell>
          <cell r="AB117" t="e">
            <v>#N/A</v>
          </cell>
          <cell r="AC117" t="e">
            <v>#N/A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 t="e">
            <v>#N/A</v>
          </cell>
        </row>
        <row r="118">
          <cell r="A118">
            <v>113</v>
          </cell>
          <cell r="B118" t="str">
            <v>지산맞과정</v>
          </cell>
          <cell r="C118" t="str">
            <v>한국산업인력공단</v>
          </cell>
          <cell r="E118" t="e">
            <v>#N/A</v>
          </cell>
          <cell r="T118">
            <v>0</v>
          </cell>
          <cell r="Y118" t="e">
            <v>#N/A</v>
          </cell>
          <cell r="Z118" t="e">
            <v>#N/A</v>
          </cell>
          <cell r="AA118" t="e">
            <v>#N/A</v>
          </cell>
          <cell r="AB118" t="e">
            <v>#N/A</v>
          </cell>
          <cell r="AC118" t="e">
            <v>#N/A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 t="e">
            <v>#N/A</v>
          </cell>
        </row>
        <row r="119">
          <cell r="A119">
            <v>114</v>
          </cell>
          <cell r="B119" t="str">
            <v>지산맞과정</v>
          </cell>
          <cell r="C119" t="str">
            <v>한국산업인력공단</v>
          </cell>
          <cell r="E119" t="e">
            <v>#N/A</v>
          </cell>
          <cell r="T119">
            <v>0</v>
          </cell>
          <cell r="Y119" t="e">
            <v>#N/A</v>
          </cell>
          <cell r="Z119" t="e">
            <v>#N/A</v>
          </cell>
          <cell r="AA119" t="e">
            <v>#N/A</v>
          </cell>
          <cell r="AB119" t="e">
            <v>#N/A</v>
          </cell>
          <cell r="AC119" t="e">
            <v>#N/A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 t="e">
            <v>#N/A</v>
          </cell>
        </row>
        <row r="120">
          <cell r="A120">
            <v>115</v>
          </cell>
          <cell r="B120" t="str">
            <v>지산맞과정</v>
          </cell>
          <cell r="C120" t="str">
            <v>한국산업인력공단</v>
          </cell>
          <cell r="E120" t="e">
            <v>#N/A</v>
          </cell>
          <cell r="T120">
            <v>0</v>
          </cell>
          <cell r="Y120" t="e">
            <v>#N/A</v>
          </cell>
          <cell r="Z120" t="e">
            <v>#N/A</v>
          </cell>
          <cell r="AA120" t="e">
            <v>#N/A</v>
          </cell>
          <cell r="AB120" t="e">
            <v>#N/A</v>
          </cell>
          <cell r="AC120" t="e">
            <v>#N/A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 t="e">
            <v>#N/A</v>
          </cell>
        </row>
        <row r="121">
          <cell r="A121">
            <v>116</v>
          </cell>
          <cell r="B121" t="str">
            <v>지산맞과정</v>
          </cell>
          <cell r="C121" t="str">
            <v>한국산업인력공단</v>
          </cell>
          <cell r="E121" t="e">
            <v>#N/A</v>
          </cell>
          <cell r="T121">
            <v>0</v>
          </cell>
          <cell r="Y121" t="e">
            <v>#N/A</v>
          </cell>
          <cell r="Z121" t="e">
            <v>#N/A</v>
          </cell>
          <cell r="AA121" t="e">
            <v>#N/A</v>
          </cell>
          <cell r="AB121" t="e">
            <v>#N/A</v>
          </cell>
          <cell r="AC121" t="e">
            <v>#N/A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 t="e">
            <v>#N/A</v>
          </cell>
        </row>
        <row r="122">
          <cell r="A122">
            <v>117</v>
          </cell>
          <cell r="B122" t="str">
            <v>지산맞과정</v>
          </cell>
          <cell r="C122" t="str">
            <v>한국산업인력공단</v>
          </cell>
          <cell r="E122" t="e">
            <v>#N/A</v>
          </cell>
          <cell r="T122">
            <v>0</v>
          </cell>
          <cell r="Y122" t="e">
            <v>#N/A</v>
          </cell>
          <cell r="Z122" t="e">
            <v>#N/A</v>
          </cell>
          <cell r="AA122" t="e">
            <v>#N/A</v>
          </cell>
          <cell r="AB122" t="e">
            <v>#N/A</v>
          </cell>
          <cell r="AC122" t="e">
            <v>#N/A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 t="e">
            <v>#N/A</v>
          </cell>
        </row>
        <row r="123">
          <cell r="A123">
            <v>118</v>
          </cell>
          <cell r="B123" t="str">
            <v>지산맞과정</v>
          </cell>
          <cell r="C123" t="str">
            <v>한국산업인력공단</v>
          </cell>
          <cell r="E123" t="e">
            <v>#N/A</v>
          </cell>
          <cell r="T123">
            <v>0</v>
          </cell>
          <cell r="Y123" t="e">
            <v>#N/A</v>
          </cell>
          <cell r="Z123" t="e">
            <v>#N/A</v>
          </cell>
          <cell r="AA123" t="e">
            <v>#N/A</v>
          </cell>
          <cell r="AB123" t="e">
            <v>#N/A</v>
          </cell>
          <cell r="AC123" t="e">
            <v>#N/A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 t="e">
            <v>#N/A</v>
          </cell>
        </row>
        <row r="124">
          <cell r="A124">
            <v>119</v>
          </cell>
          <cell r="B124" t="str">
            <v>지산맞과정</v>
          </cell>
          <cell r="C124" t="str">
            <v>한국산업인력공단</v>
          </cell>
          <cell r="E124" t="e">
            <v>#N/A</v>
          </cell>
          <cell r="T124">
            <v>0</v>
          </cell>
          <cell r="Y124" t="e">
            <v>#N/A</v>
          </cell>
          <cell r="Z124" t="e">
            <v>#N/A</v>
          </cell>
          <cell r="AA124" t="e">
            <v>#N/A</v>
          </cell>
          <cell r="AB124" t="e">
            <v>#N/A</v>
          </cell>
          <cell r="AC124" t="e">
            <v>#N/A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 t="e">
            <v>#N/A</v>
          </cell>
        </row>
        <row r="125">
          <cell r="A125">
            <v>120</v>
          </cell>
          <cell r="B125" t="str">
            <v>지산맞과정</v>
          </cell>
          <cell r="C125" t="str">
            <v>한국산업인력공단</v>
          </cell>
          <cell r="E125" t="e">
            <v>#N/A</v>
          </cell>
          <cell r="T125">
            <v>0</v>
          </cell>
          <cell r="Y125" t="e">
            <v>#N/A</v>
          </cell>
          <cell r="Z125" t="e">
            <v>#N/A</v>
          </cell>
          <cell r="AA125" t="e">
            <v>#N/A</v>
          </cell>
          <cell r="AB125" t="e">
            <v>#N/A</v>
          </cell>
          <cell r="AC125" t="e">
            <v>#N/A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 t="e">
            <v>#N/A</v>
          </cell>
        </row>
        <row r="126">
          <cell r="A126">
            <v>121</v>
          </cell>
          <cell r="B126" t="str">
            <v>지산맞과정</v>
          </cell>
          <cell r="C126" t="str">
            <v>한국산업인력공단</v>
          </cell>
          <cell r="E126" t="e">
            <v>#N/A</v>
          </cell>
          <cell r="T126">
            <v>0</v>
          </cell>
          <cell r="Y126" t="e">
            <v>#N/A</v>
          </cell>
          <cell r="Z126" t="e">
            <v>#N/A</v>
          </cell>
          <cell r="AA126" t="e">
            <v>#N/A</v>
          </cell>
          <cell r="AB126" t="e">
            <v>#N/A</v>
          </cell>
          <cell r="AC126" t="e">
            <v>#N/A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 t="e">
            <v>#N/A</v>
          </cell>
        </row>
        <row r="127">
          <cell r="A127">
            <v>122</v>
          </cell>
          <cell r="B127" t="str">
            <v>지산맞과정</v>
          </cell>
          <cell r="C127" t="str">
            <v>한국산업인력공단</v>
          </cell>
          <cell r="E127" t="e">
            <v>#N/A</v>
          </cell>
          <cell r="T127">
            <v>0</v>
          </cell>
          <cell r="Y127" t="e">
            <v>#N/A</v>
          </cell>
          <cell r="Z127" t="e">
            <v>#N/A</v>
          </cell>
          <cell r="AA127" t="e">
            <v>#N/A</v>
          </cell>
          <cell r="AB127" t="e">
            <v>#N/A</v>
          </cell>
          <cell r="AC127" t="e">
            <v>#N/A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 t="e">
            <v>#N/A</v>
          </cell>
        </row>
        <row r="128">
          <cell r="A128">
            <v>123</v>
          </cell>
          <cell r="B128" t="str">
            <v>지산맞과정</v>
          </cell>
          <cell r="C128" t="str">
            <v>한국산업인력공단</v>
          </cell>
          <cell r="E128" t="e">
            <v>#N/A</v>
          </cell>
          <cell r="T128">
            <v>0</v>
          </cell>
          <cell r="Y128" t="e">
            <v>#N/A</v>
          </cell>
          <cell r="Z128" t="e">
            <v>#N/A</v>
          </cell>
          <cell r="AA128" t="e">
            <v>#N/A</v>
          </cell>
          <cell r="AB128" t="e">
            <v>#N/A</v>
          </cell>
          <cell r="AC128" t="e">
            <v>#N/A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 t="e">
            <v>#N/A</v>
          </cell>
        </row>
        <row r="129">
          <cell r="A129">
            <v>124</v>
          </cell>
          <cell r="B129" t="str">
            <v>지산맞과정</v>
          </cell>
          <cell r="C129" t="str">
            <v>한국산업인력공단</v>
          </cell>
          <cell r="E129" t="e">
            <v>#N/A</v>
          </cell>
          <cell r="T129">
            <v>0</v>
          </cell>
          <cell r="Y129" t="e">
            <v>#N/A</v>
          </cell>
          <cell r="Z129" t="e">
            <v>#N/A</v>
          </cell>
          <cell r="AA129" t="e">
            <v>#N/A</v>
          </cell>
          <cell r="AB129" t="e">
            <v>#N/A</v>
          </cell>
          <cell r="AC129" t="e">
            <v>#N/A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 t="e">
            <v>#N/A</v>
          </cell>
        </row>
        <row r="130">
          <cell r="A130">
            <v>125</v>
          </cell>
          <cell r="B130" t="str">
            <v>지산맞과정</v>
          </cell>
          <cell r="C130" t="str">
            <v>한국산업인력공단</v>
          </cell>
          <cell r="E130" t="e">
            <v>#N/A</v>
          </cell>
          <cell r="T130">
            <v>0</v>
          </cell>
          <cell r="Y130" t="e">
            <v>#N/A</v>
          </cell>
          <cell r="Z130" t="e">
            <v>#N/A</v>
          </cell>
          <cell r="AA130" t="e">
            <v>#N/A</v>
          </cell>
          <cell r="AB130" t="e">
            <v>#N/A</v>
          </cell>
          <cell r="AC130" t="e">
            <v>#N/A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 t="e">
            <v>#N/A</v>
          </cell>
        </row>
        <row r="131">
          <cell r="A131">
            <v>126</v>
          </cell>
          <cell r="B131" t="str">
            <v>지산맞과정</v>
          </cell>
          <cell r="C131" t="str">
            <v>한국산업인력공단</v>
          </cell>
          <cell r="E131" t="e">
            <v>#N/A</v>
          </cell>
          <cell r="T131">
            <v>0</v>
          </cell>
          <cell r="Y131" t="e">
            <v>#N/A</v>
          </cell>
          <cell r="Z131" t="e">
            <v>#N/A</v>
          </cell>
          <cell r="AA131" t="e">
            <v>#N/A</v>
          </cell>
          <cell r="AB131" t="e">
            <v>#N/A</v>
          </cell>
          <cell r="AC131" t="e">
            <v>#N/A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 t="e">
            <v>#N/A</v>
          </cell>
        </row>
        <row r="132">
          <cell r="A132">
            <v>127</v>
          </cell>
          <cell r="B132" t="str">
            <v>지산맞과정</v>
          </cell>
          <cell r="C132" t="str">
            <v>한국산업인력공단</v>
          </cell>
          <cell r="E132" t="e">
            <v>#N/A</v>
          </cell>
          <cell r="T132">
            <v>0</v>
          </cell>
          <cell r="Y132" t="e">
            <v>#N/A</v>
          </cell>
          <cell r="Z132" t="e">
            <v>#N/A</v>
          </cell>
          <cell r="AA132" t="e">
            <v>#N/A</v>
          </cell>
          <cell r="AB132" t="e">
            <v>#N/A</v>
          </cell>
          <cell r="AC132" t="e">
            <v>#N/A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 t="e">
            <v>#N/A</v>
          </cell>
        </row>
        <row r="133">
          <cell r="A133">
            <v>128</v>
          </cell>
          <cell r="B133" t="str">
            <v>지산맞과정</v>
          </cell>
          <cell r="C133" t="str">
            <v>한국산업인력공단</v>
          </cell>
          <cell r="E133" t="e">
            <v>#N/A</v>
          </cell>
          <cell r="T133">
            <v>0</v>
          </cell>
          <cell r="Y133" t="e">
            <v>#N/A</v>
          </cell>
          <cell r="Z133" t="e">
            <v>#N/A</v>
          </cell>
          <cell r="AA133" t="e">
            <v>#N/A</v>
          </cell>
          <cell r="AB133" t="e">
            <v>#N/A</v>
          </cell>
          <cell r="AC133" t="e">
            <v>#N/A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 t="e">
            <v>#N/A</v>
          </cell>
        </row>
        <row r="134">
          <cell r="A134">
            <v>129</v>
          </cell>
          <cell r="B134" t="str">
            <v>지산맞과정</v>
          </cell>
          <cell r="C134" t="str">
            <v>한국산업인력공단</v>
          </cell>
          <cell r="E134" t="e">
            <v>#N/A</v>
          </cell>
          <cell r="T134">
            <v>0</v>
          </cell>
          <cell r="Y134" t="e">
            <v>#N/A</v>
          </cell>
          <cell r="Z134" t="e">
            <v>#N/A</v>
          </cell>
          <cell r="AA134" t="e">
            <v>#N/A</v>
          </cell>
          <cell r="AB134" t="e">
            <v>#N/A</v>
          </cell>
          <cell r="AC134" t="e">
            <v>#N/A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 t="e">
            <v>#N/A</v>
          </cell>
        </row>
        <row r="135">
          <cell r="A135">
            <v>130</v>
          </cell>
          <cell r="B135" t="str">
            <v>지산맞과정</v>
          </cell>
          <cell r="C135" t="str">
            <v>한국산업인력공단</v>
          </cell>
          <cell r="E135" t="e">
            <v>#N/A</v>
          </cell>
          <cell r="T135">
            <v>0</v>
          </cell>
          <cell r="Y135" t="e">
            <v>#N/A</v>
          </cell>
          <cell r="Z135" t="e">
            <v>#N/A</v>
          </cell>
          <cell r="AA135" t="e">
            <v>#N/A</v>
          </cell>
          <cell r="AB135" t="e">
            <v>#N/A</v>
          </cell>
          <cell r="AC135" t="e">
            <v>#N/A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 t="e">
            <v>#N/A</v>
          </cell>
        </row>
        <row r="136">
          <cell r="A136">
            <v>131</v>
          </cell>
          <cell r="B136" t="str">
            <v>지산맞과정</v>
          </cell>
          <cell r="C136" t="str">
            <v>한국산업인력공단</v>
          </cell>
          <cell r="E136" t="e">
            <v>#N/A</v>
          </cell>
          <cell r="T136">
            <v>0</v>
          </cell>
          <cell r="Y136" t="e">
            <v>#N/A</v>
          </cell>
          <cell r="Z136" t="e">
            <v>#N/A</v>
          </cell>
          <cell r="AA136" t="e">
            <v>#N/A</v>
          </cell>
          <cell r="AB136" t="e">
            <v>#N/A</v>
          </cell>
          <cell r="AC136" t="e">
            <v>#N/A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 t="e">
            <v>#N/A</v>
          </cell>
        </row>
        <row r="137">
          <cell r="A137">
            <v>132</v>
          </cell>
          <cell r="B137" t="str">
            <v>지산맞과정</v>
          </cell>
          <cell r="C137" t="str">
            <v>한국산업인력공단</v>
          </cell>
          <cell r="E137" t="e">
            <v>#N/A</v>
          </cell>
          <cell r="T137">
            <v>0</v>
          </cell>
          <cell r="Y137" t="e">
            <v>#N/A</v>
          </cell>
          <cell r="Z137" t="e">
            <v>#N/A</v>
          </cell>
          <cell r="AA137" t="e">
            <v>#N/A</v>
          </cell>
          <cell r="AB137" t="e">
            <v>#N/A</v>
          </cell>
          <cell r="AC137" t="e">
            <v>#N/A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 t="e">
            <v>#N/A</v>
          </cell>
        </row>
        <row r="138">
          <cell r="A138">
            <v>133</v>
          </cell>
          <cell r="B138" t="str">
            <v>지산맞과정</v>
          </cell>
          <cell r="C138" t="str">
            <v>한국산업인력공단</v>
          </cell>
          <cell r="E138" t="e">
            <v>#N/A</v>
          </cell>
          <cell r="T138">
            <v>0</v>
          </cell>
          <cell r="Y138" t="e">
            <v>#N/A</v>
          </cell>
          <cell r="Z138" t="e">
            <v>#N/A</v>
          </cell>
          <cell r="AA138" t="e">
            <v>#N/A</v>
          </cell>
          <cell r="AB138" t="e">
            <v>#N/A</v>
          </cell>
          <cell r="AC138" t="e">
            <v>#N/A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 t="e">
            <v>#N/A</v>
          </cell>
        </row>
        <row r="139">
          <cell r="A139">
            <v>134</v>
          </cell>
          <cell r="B139" t="str">
            <v>지산맞과정</v>
          </cell>
          <cell r="C139" t="str">
            <v>한국산업인력공단</v>
          </cell>
          <cell r="E139" t="e">
            <v>#N/A</v>
          </cell>
          <cell r="T139">
            <v>0</v>
          </cell>
          <cell r="Y139" t="e">
            <v>#N/A</v>
          </cell>
          <cell r="Z139" t="e">
            <v>#N/A</v>
          </cell>
          <cell r="AA139" t="e">
            <v>#N/A</v>
          </cell>
          <cell r="AB139" t="e">
            <v>#N/A</v>
          </cell>
          <cell r="AC139" t="e">
            <v>#N/A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 t="e">
            <v>#N/A</v>
          </cell>
        </row>
        <row r="140">
          <cell r="A140">
            <v>135</v>
          </cell>
          <cell r="B140" t="str">
            <v>지산맞과정</v>
          </cell>
          <cell r="C140" t="str">
            <v>한국산업인력공단</v>
          </cell>
          <cell r="E140" t="e">
            <v>#N/A</v>
          </cell>
          <cell r="T140">
            <v>0</v>
          </cell>
          <cell r="Y140" t="e">
            <v>#N/A</v>
          </cell>
          <cell r="Z140" t="e">
            <v>#N/A</v>
          </cell>
          <cell r="AA140" t="e">
            <v>#N/A</v>
          </cell>
          <cell r="AB140" t="e">
            <v>#N/A</v>
          </cell>
          <cell r="AC140" t="e">
            <v>#N/A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 t="e">
            <v>#N/A</v>
          </cell>
        </row>
        <row r="141">
          <cell r="A141">
            <v>136</v>
          </cell>
          <cell r="B141" t="str">
            <v>지산맞과정</v>
          </cell>
          <cell r="C141" t="str">
            <v>한국산업인력공단</v>
          </cell>
          <cell r="E141" t="e">
            <v>#N/A</v>
          </cell>
          <cell r="T141">
            <v>0</v>
          </cell>
          <cell r="Y141" t="e">
            <v>#N/A</v>
          </cell>
          <cell r="Z141" t="e">
            <v>#N/A</v>
          </cell>
          <cell r="AA141" t="e">
            <v>#N/A</v>
          </cell>
          <cell r="AB141" t="e">
            <v>#N/A</v>
          </cell>
          <cell r="AC141" t="e">
            <v>#N/A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 t="e">
            <v>#N/A</v>
          </cell>
        </row>
        <row r="142">
          <cell r="A142">
            <v>137</v>
          </cell>
          <cell r="B142" t="str">
            <v>지산맞과정</v>
          </cell>
          <cell r="C142" t="str">
            <v>한국산업인력공단</v>
          </cell>
          <cell r="E142" t="e">
            <v>#N/A</v>
          </cell>
          <cell r="T142">
            <v>0</v>
          </cell>
          <cell r="Y142" t="e">
            <v>#N/A</v>
          </cell>
          <cell r="Z142" t="e">
            <v>#N/A</v>
          </cell>
          <cell r="AA142" t="e">
            <v>#N/A</v>
          </cell>
          <cell r="AB142" t="e">
            <v>#N/A</v>
          </cell>
          <cell r="AC142" t="e">
            <v>#N/A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 t="e">
            <v>#N/A</v>
          </cell>
        </row>
        <row r="143">
          <cell r="A143">
            <v>138</v>
          </cell>
          <cell r="B143" t="str">
            <v>지산맞과정</v>
          </cell>
          <cell r="C143" t="str">
            <v>한국산업인력공단</v>
          </cell>
          <cell r="E143" t="e">
            <v>#N/A</v>
          </cell>
          <cell r="T143">
            <v>0</v>
          </cell>
          <cell r="Y143" t="e">
            <v>#N/A</v>
          </cell>
          <cell r="Z143" t="e">
            <v>#N/A</v>
          </cell>
          <cell r="AA143" t="e">
            <v>#N/A</v>
          </cell>
          <cell r="AB143" t="e">
            <v>#N/A</v>
          </cell>
          <cell r="AC143" t="e">
            <v>#N/A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 t="e">
            <v>#N/A</v>
          </cell>
        </row>
        <row r="144">
          <cell r="A144">
            <v>139</v>
          </cell>
          <cell r="B144" t="str">
            <v>지산맞과정</v>
          </cell>
          <cell r="C144" t="str">
            <v>한국산업인력공단</v>
          </cell>
          <cell r="E144" t="e">
            <v>#N/A</v>
          </cell>
          <cell r="T144">
            <v>0</v>
          </cell>
          <cell r="Y144" t="e">
            <v>#N/A</v>
          </cell>
          <cell r="Z144" t="e">
            <v>#N/A</v>
          </cell>
          <cell r="AA144" t="e">
            <v>#N/A</v>
          </cell>
          <cell r="AB144" t="e">
            <v>#N/A</v>
          </cell>
          <cell r="AC144" t="e">
            <v>#N/A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 t="e">
            <v>#N/A</v>
          </cell>
        </row>
        <row r="145">
          <cell r="A145">
            <v>140</v>
          </cell>
          <cell r="B145" t="str">
            <v>지산맞과정</v>
          </cell>
          <cell r="C145" t="str">
            <v>한국산업인력공단</v>
          </cell>
          <cell r="E145" t="e">
            <v>#N/A</v>
          </cell>
          <cell r="T145">
            <v>0</v>
          </cell>
          <cell r="Y145" t="e">
            <v>#N/A</v>
          </cell>
          <cell r="Z145" t="e">
            <v>#N/A</v>
          </cell>
          <cell r="AA145" t="e">
            <v>#N/A</v>
          </cell>
          <cell r="AB145" t="e">
            <v>#N/A</v>
          </cell>
          <cell r="AC145" t="e">
            <v>#N/A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 t="e">
            <v>#N/A</v>
          </cell>
        </row>
        <row r="146">
          <cell r="A146">
            <v>141</v>
          </cell>
          <cell r="B146" t="str">
            <v>지산맞과정</v>
          </cell>
          <cell r="C146" t="str">
            <v>한국산업인력공단</v>
          </cell>
          <cell r="E146" t="e">
            <v>#N/A</v>
          </cell>
          <cell r="T146">
            <v>0</v>
          </cell>
          <cell r="Y146" t="e">
            <v>#N/A</v>
          </cell>
          <cell r="Z146" t="e">
            <v>#N/A</v>
          </cell>
          <cell r="AA146" t="e">
            <v>#N/A</v>
          </cell>
          <cell r="AB146" t="e">
            <v>#N/A</v>
          </cell>
          <cell r="AC146" t="e">
            <v>#N/A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 t="e">
            <v>#N/A</v>
          </cell>
        </row>
        <row r="147">
          <cell r="A147">
            <v>142</v>
          </cell>
          <cell r="B147" t="str">
            <v>지산맞과정</v>
          </cell>
          <cell r="C147" t="str">
            <v>한국산업인력공단</v>
          </cell>
          <cell r="E147" t="e">
            <v>#N/A</v>
          </cell>
          <cell r="T147">
            <v>0</v>
          </cell>
          <cell r="Y147" t="e">
            <v>#N/A</v>
          </cell>
          <cell r="Z147" t="e">
            <v>#N/A</v>
          </cell>
          <cell r="AA147" t="e">
            <v>#N/A</v>
          </cell>
          <cell r="AB147" t="e">
            <v>#N/A</v>
          </cell>
          <cell r="AC147" t="e">
            <v>#N/A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 t="e">
            <v>#N/A</v>
          </cell>
        </row>
        <row r="148">
          <cell r="A148">
            <v>143</v>
          </cell>
          <cell r="B148" t="str">
            <v>지산맞과정</v>
          </cell>
          <cell r="C148" t="str">
            <v>한국산업인력공단</v>
          </cell>
          <cell r="E148" t="e">
            <v>#N/A</v>
          </cell>
          <cell r="T148">
            <v>0</v>
          </cell>
          <cell r="Y148" t="e">
            <v>#N/A</v>
          </cell>
          <cell r="Z148" t="e">
            <v>#N/A</v>
          </cell>
          <cell r="AA148" t="e">
            <v>#N/A</v>
          </cell>
          <cell r="AB148" t="e">
            <v>#N/A</v>
          </cell>
          <cell r="AC148" t="e">
            <v>#N/A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 t="e">
            <v>#N/A</v>
          </cell>
        </row>
        <row r="149">
          <cell r="A149">
            <v>144</v>
          </cell>
          <cell r="B149" t="str">
            <v>지산맞과정</v>
          </cell>
          <cell r="C149" t="str">
            <v>한국산업인력공단</v>
          </cell>
          <cell r="E149" t="e">
            <v>#N/A</v>
          </cell>
          <cell r="T149">
            <v>0</v>
          </cell>
          <cell r="Y149" t="e">
            <v>#N/A</v>
          </cell>
          <cell r="Z149" t="e">
            <v>#N/A</v>
          </cell>
          <cell r="AA149" t="e">
            <v>#N/A</v>
          </cell>
          <cell r="AB149" t="e">
            <v>#N/A</v>
          </cell>
          <cell r="AC149" t="e">
            <v>#N/A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 t="e">
            <v>#N/A</v>
          </cell>
        </row>
        <row r="150">
          <cell r="A150">
            <v>145</v>
          </cell>
          <cell r="B150" t="str">
            <v>지산맞과정</v>
          </cell>
          <cell r="C150" t="str">
            <v>한국산업인력공단</v>
          </cell>
          <cell r="E150" t="e">
            <v>#N/A</v>
          </cell>
          <cell r="T150">
            <v>0</v>
          </cell>
          <cell r="Y150" t="e">
            <v>#N/A</v>
          </cell>
          <cell r="Z150" t="e">
            <v>#N/A</v>
          </cell>
          <cell r="AA150" t="e">
            <v>#N/A</v>
          </cell>
          <cell r="AB150" t="e">
            <v>#N/A</v>
          </cell>
          <cell r="AC150" t="e">
            <v>#N/A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 t="e">
            <v>#N/A</v>
          </cell>
        </row>
        <row r="151">
          <cell r="A151">
            <v>146</v>
          </cell>
          <cell r="B151" t="str">
            <v>지산맞과정</v>
          </cell>
          <cell r="C151" t="str">
            <v>한국산업인력공단</v>
          </cell>
          <cell r="E151" t="e">
            <v>#N/A</v>
          </cell>
          <cell r="T151">
            <v>0</v>
          </cell>
          <cell r="Y151" t="e">
            <v>#N/A</v>
          </cell>
          <cell r="Z151" t="e">
            <v>#N/A</v>
          </cell>
          <cell r="AA151" t="e">
            <v>#N/A</v>
          </cell>
          <cell r="AB151" t="e">
            <v>#N/A</v>
          </cell>
          <cell r="AC151" t="e">
            <v>#N/A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 t="e">
            <v>#N/A</v>
          </cell>
        </row>
        <row r="152">
          <cell r="A152">
            <v>147</v>
          </cell>
          <cell r="B152" t="str">
            <v>지산맞과정</v>
          </cell>
          <cell r="C152" t="str">
            <v>한국산업인력공단</v>
          </cell>
          <cell r="E152" t="e">
            <v>#N/A</v>
          </cell>
          <cell r="T152">
            <v>0</v>
          </cell>
          <cell r="Y152" t="e">
            <v>#N/A</v>
          </cell>
          <cell r="Z152" t="e">
            <v>#N/A</v>
          </cell>
          <cell r="AA152" t="e">
            <v>#N/A</v>
          </cell>
          <cell r="AB152" t="e">
            <v>#N/A</v>
          </cell>
          <cell r="AC152" t="e">
            <v>#N/A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 t="e">
            <v>#N/A</v>
          </cell>
        </row>
        <row r="153">
          <cell r="A153">
            <v>148</v>
          </cell>
          <cell r="B153" t="str">
            <v>지산맞과정</v>
          </cell>
          <cell r="C153" t="str">
            <v>한국산업인력공단</v>
          </cell>
          <cell r="E153" t="e">
            <v>#N/A</v>
          </cell>
          <cell r="T153">
            <v>0</v>
          </cell>
          <cell r="Y153" t="e">
            <v>#N/A</v>
          </cell>
          <cell r="Z153" t="e">
            <v>#N/A</v>
          </cell>
          <cell r="AA153" t="e">
            <v>#N/A</v>
          </cell>
          <cell r="AB153" t="e">
            <v>#N/A</v>
          </cell>
          <cell r="AC153" t="e">
            <v>#N/A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 t="e">
            <v>#N/A</v>
          </cell>
        </row>
        <row r="154">
          <cell r="A154">
            <v>149</v>
          </cell>
          <cell r="B154" t="str">
            <v>지산맞과정</v>
          </cell>
          <cell r="C154" t="str">
            <v>한국산업인력공단</v>
          </cell>
          <cell r="E154" t="e">
            <v>#N/A</v>
          </cell>
          <cell r="T154">
            <v>0</v>
          </cell>
          <cell r="Y154" t="e">
            <v>#N/A</v>
          </cell>
          <cell r="Z154" t="e">
            <v>#N/A</v>
          </cell>
          <cell r="AA154" t="e">
            <v>#N/A</v>
          </cell>
          <cell r="AB154" t="e">
            <v>#N/A</v>
          </cell>
          <cell r="AC154" t="e">
            <v>#N/A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 t="e">
            <v>#N/A</v>
          </cell>
        </row>
        <row r="155">
          <cell r="A155">
            <v>150</v>
          </cell>
          <cell r="B155" t="str">
            <v>지산맞과정</v>
          </cell>
          <cell r="C155" t="str">
            <v>한국산업인력공단</v>
          </cell>
          <cell r="E155" t="e">
            <v>#N/A</v>
          </cell>
          <cell r="T155">
            <v>0</v>
          </cell>
          <cell r="Y155" t="e">
            <v>#N/A</v>
          </cell>
          <cell r="Z155" t="e">
            <v>#N/A</v>
          </cell>
          <cell r="AA155" t="e">
            <v>#N/A</v>
          </cell>
          <cell r="AB155" t="e">
            <v>#N/A</v>
          </cell>
          <cell r="AC155" t="e">
            <v>#N/A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 t="e">
            <v>#N/A</v>
          </cell>
        </row>
        <row r="156">
          <cell r="A156">
            <v>151</v>
          </cell>
          <cell r="B156" t="str">
            <v>지산맞과정</v>
          </cell>
          <cell r="C156" t="str">
            <v>한국산업인력공단</v>
          </cell>
          <cell r="E156" t="e">
            <v>#N/A</v>
          </cell>
          <cell r="T156">
            <v>0</v>
          </cell>
          <cell r="Y156" t="e">
            <v>#N/A</v>
          </cell>
          <cell r="Z156" t="e">
            <v>#N/A</v>
          </cell>
          <cell r="AA156" t="e">
            <v>#N/A</v>
          </cell>
          <cell r="AB156" t="e">
            <v>#N/A</v>
          </cell>
          <cell r="AC156" t="e">
            <v>#N/A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 t="e">
            <v>#N/A</v>
          </cell>
        </row>
        <row r="157">
          <cell r="A157">
            <v>152</v>
          </cell>
          <cell r="B157" t="str">
            <v>지산맞과정</v>
          </cell>
          <cell r="C157" t="str">
            <v>한국산업인력공단</v>
          </cell>
          <cell r="E157" t="e">
            <v>#N/A</v>
          </cell>
          <cell r="T157">
            <v>0</v>
          </cell>
          <cell r="Y157" t="e">
            <v>#N/A</v>
          </cell>
          <cell r="Z157" t="e">
            <v>#N/A</v>
          </cell>
          <cell r="AA157" t="e">
            <v>#N/A</v>
          </cell>
          <cell r="AB157" t="e">
            <v>#N/A</v>
          </cell>
          <cell r="AC157" t="e">
            <v>#N/A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 t="e">
            <v>#N/A</v>
          </cell>
        </row>
        <row r="158">
          <cell r="A158">
            <v>153</v>
          </cell>
          <cell r="B158" t="str">
            <v>지산맞과정</v>
          </cell>
          <cell r="C158" t="str">
            <v>한국산업인력공단</v>
          </cell>
          <cell r="E158" t="e">
            <v>#N/A</v>
          </cell>
          <cell r="T158">
            <v>0</v>
          </cell>
          <cell r="Y158" t="e">
            <v>#N/A</v>
          </cell>
          <cell r="Z158" t="e">
            <v>#N/A</v>
          </cell>
          <cell r="AA158" t="e">
            <v>#N/A</v>
          </cell>
          <cell r="AB158" t="e">
            <v>#N/A</v>
          </cell>
          <cell r="AC158" t="e">
            <v>#N/A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 t="e">
            <v>#N/A</v>
          </cell>
        </row>
        <row r="159">
          <cell r="A159">
            <v>154</v>
          </cell>
          <cell r="B159" t="str">
            <v>지산맞과정</v>
          </cell>
          <cell r="C159" t="str">
            <v>한국산업인력공단</v>
          </cell>
          <cell r="E159" t="e">
            <v>#N/A</v>
          </cell>
          <cell r="T159">
            <v>0</v>
          </cell>
          <cell r="Y159" t="e">
            <v>#N/A</v>
          </cell>
          <cell r="Z159" t="e">
            <v>#N/A</v>
          </cell>
          <cell r="AA159" t="e">
            <v>#N/A</v>
          </cell>
          <cell r="AB159" t="e">
            <v>#N/A</v>
          </cell>
          <cell r="AC159" t="e">
            <v>#N/A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 t="e">
            <v>#N/A</v>
          </cell>
        </row>
        <row r="160">
          <cell r="A160">
            <v>155</v>
          </cell>
          <cell r="B160" t="str">
            <v>지산맞과정</v>
          </cell>
          <cell r="C160" t="str">
            <v>한국산업인력공단</v>
          </cell>
          <cell r="E160" t="e">
            <v>#N/A</v>
          </cell>
          <cell r="T160">
            <v>0</v>
          </cell>
          <cell r="Y160" t="e">
            <v>#N/A</v>
          </cell>
          <cell r="Z160" t="e">
            <v>#N/A</v>
          </cell>
          <cell r="AA160" t="e">
            <v>#N/A</v>
          </cell>
          <cell r="AB160" t="e">
            <v>#N/A</v>
          </cell>
          <cell r="AC160" t="e">
            <v>#N/A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 t="e">
            <v>#N/A</v>
          </cell>
        </row>
        <row r="161">
          <cell r="A161">
            <v>156</v>
          </cell>
          <cell r="B161" t="str">
            <v>지산맞과정</v>
          </cell>
          <cell r="C161" t="str">
            <v>한국산업인력공단</v>
          </cell>
          <cell r="E161" t="e">
            <v>#N/A</v>
          </cell>
          <cell r="T161">
            <v>0</v>
          </cell>
          <cell r="Y161" t="e">
            <v>#N/A</v>
          </cell>
          <cell r="Z161" t="e">
            <v>#N/A</v>
          </cell>
          <cell r="AA161" t="e">
            <v>#N/A</v>
          </cell>
          <cell r="AB161" t="e">
            <v>#N/A</v>
          </cell>
          <cell r="AC161" t="e">
            <v>#N/A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 t="e">
            <v>#N/A</v>
          </cell>
        </row>
        <row r="162">
          <cell r="A162">
            <v>157</v>
          </cell>
          <cell r="B162" t="str">
            <v>지산맞과정</v>
          </cell>
          <cell r="C162" t="str">
            <v>한국산업인력공단</v>
          </cell>
          <cell r="E162" t="e">
            <v>#N/A</v>
          </cell>
          <cell r="T162">
            <v>0</v>
          </cell>
          <cell r="Y162" t="e">
            <v>#N/A</v>
          </cell>
          <cell r="Z162" t="e">
            <v>#N/A</v>
          </cell>
          <cell r="AA162" t="e">
            <v>#N/A</v>
          </cell>
          <cell r="AB162" t="e">
            <v>#N/A</v>
          </cell>
          <cell r="AC162" t="e">
            <v>#N/A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 t="e">
            <v>#N/A</v>
          </cell>
        </row>
        <row r="163">
          <cell r="A163">
            <v>158</v>
          </cell>
          <cell r="B163" t="str">
            <v>지산맞과정</v>
          </cell>
          <cell r="C163" t="str">
            <v>한국산업인력공단</v>
          </cell>
          <cell r="E163" t="e">
            <v>#N/A</v>
          </cell>
          <cell r="T163">
            <v>0</v>
          </cell>
          <cell r="Y163" t="e">
            <v>#N/A</v>
          </cell>
          <cell r="Z163" t="e">
            <v>#N/A</v>
          </cell>
          <cell r="AA163" t="e">
            <v>#N/A</v>
          </cell>
          <cell r="AB163" t="e">
            <v>#N/A</v>
          </cell>
          <cell r="AC163" t="e">
            <v>#N/A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 t="e">
            <v>#N/A</v>
          </cell>
        </row>
        <row r="164">
          <cell r="A164">
            <v>159</v>
          </cell>
          <cell r="B164" t="str">
            <v>지산맞과정</v>
          </cell>
          <cell r="C164" t="str">
            <v>한국산업인력공단</v>
          </cell>
          <cell r="E164" t="e">
            <v>#N/A</v>
          </cell>
          <cell r="T164">
            <v>0</v>
          </cell>
          <cell r="Y164" t="e">
            <v>#N/A</v>
          </cell>
          <cell r="Z164" t="e">
            <v>#N/A</v>
          </cell>
          <cell r="AA164" t="e">
            <v>#N/A</v>
          </cell>
          <cell r="AB164" t="e">
            <v>#N/A</v>
          </cell>
          <cell r="AC164" t="e">
            <v>#N/A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 t="e">
            <v>#N/A</v>
          </cell>
        </row>
        <row r="165">
          <cell r="A165">
            <v>160</v>
          </cell>
          <cell r="B165" t="str">
            <v>지산맞과정</v>
          </cell>
          <cell r="C165" t="str">
            <v>한국산업인력공단</v>
          </cell>
          <cell r="E165" t="e">
            <v>#N/A</v>
          </cell>
          <cell r="T165">
            <v>0</v>
          </cell>
          <cell r="Y165" t="e">
            <v>#N/A</v>
          </cell>
          <cell r="Z165" t="e">
            <v>#N/A</v>
          </cell>
          <cell r="AA165" t="e">
            <v>#N/A</v>
          </cell>
          <cell r="AB165" t="e">
            <v>#N/A</v>
          </cell>
          <cell r="AC165" t="e">
            <v>#N/A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 t="e">
            <v>#N/A</v>
          </cell>
        </row>
        <row r="166">
          <cell r="A166">
            <v>161</v>
          </cell>
          <cell r="B166" t="str">
            <v>지산맞과정</v>
          </cell>
          <cell r="C166" t="str">
            <v>한국산업인력공단</v>
          </cell>
          <cell r="E166" t="e">
            <v>#N/A</v>
          </cell>
          <cell r="T166">
            <v>0</v>
          </cell>
          <cell r="Y166" t="e">
            <v>#N/A</v>
          </cell>
          <cell r="Z166" t="e">
            <v>#N/A</v>
          </cell>
          <cell r="AA166" t="e">
            <v>#N/A</v>
          </cell>
          <cell r="AB166" t="e">
            <v>#N/A</v>
          </cell>
          <cell r="AC166" t="e">
            <v>#N/A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 t="e">
            <v>#N/A</v>
          </cell>
        </row>
        <row r="167">
          <cell r="A167">
            <v>162</v>
          </cell>
          <cell r="B167" t="str">
            <v>지산맞과정</v>
          </cell>
          <cell r="C167" t="str">
            <v>한국산업인력공단</v>
          </cell>
          <cell r="E167" t="e">
            <v>#N/A</v>
          </cell>
          <cell r="T167">
            <v>0</v>
          </cell>
          <cell r="Y167" t="e">
            <v>#N/A</v>
          </cell>
          <cell r="Z167" t="e">
            <v>#N/A</v>
          </cell>
          <cell r="AA167" t="e">
            <v>#N/A</v>
          </cell>
          <cell r="AB167" t="e">
            <v>#N/A</v>
          </cell>
          <cell r="AC167" t="e">
            <v>#N/A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 t="e">
            <v>#N/A</v>
          </cell>
        </row>
        <row r="168">
          <cell r="A168">
            <v>163</v>
          </cell>
          <cell r="B168" t="str">
            <v>지산맞과정</v>
          </cell>
          <cell r="C168" t="str">
            <v>한국산업인력공단</v>
          </cell>
          <cell r="E168" t="e">
            <v>#N/A</v>
          </cell>
          <cell r="T168">
            <v>0</v>
          </cell>
          <cell r="Y168" t="e">
            <v>#N/A</v>
          </cell>
          <cell r="Z168" t="e">
            <v>#N/A</v>
          </cell>
          <cell r="AA168" t="e">
            <v>#N/A</v>
          </cell>
          <cell r="AB168" t="e">
            <v>#N/A</v>
          </cell>
          <cell r="AC168" t="e">
            <v>#N/A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 t="e">
            <v>#N/A</v>
          </cell>
        </row>
        <row r="169">
          <cell r="A169">
            <v>164</v>
          </cell>
          <cell r="B169" t="str">
            <v>지산맞과정</v>
          </cell>
          <cell r="C169" t="str">
            <v>한국산업인력공단</v>
          </cell>
          <cell r="E169" t="e">
            <v>#N/A</v>
          </cell>
          <cell r="T169">
            <v>0</v>
          </cell>
          <cell r="Y169" t="e">
            <v>#N/A</v>
          </cell>
          <cell r="Z169" t="e">
            <v>#N/A</v>
          </cell>
          <cell r="AA169" t="e">
            <v>#N/A</v>
          </cell>
          <cell r="AB169" t="e">
            <v>#N/A</v>
          </cell>
          <cell r="AC169" t="e">
            <v>#N/A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 t="e">
            <v>#N/A</v>
          </cell>
        </row>
        <row r="170">
          <cell r="A170">
            <v>165</v>
          </cell>
          <cell r="B170" t="str">
            <v>지산맞과정</v>
          </cell>
          <cell r="C170" t="str">
            <v>한국산업인력공단</v>
          </cell>
          <cell r="E170" t="e">
            <v>#N/A</v>
          </cell>
          <cell r="T170">
            <v>0</v>
          </cell>
          <cell r="Y170" t="e">
            <v>#N/A</v>
          </cell>
          <cell r="Z170" t="e">
            <v>#N/A</v>
          </cell>
          <cell r="AA170" t="e">
            <v>#N/A</v>
          </cell>
          <cell r="AB170" t="e">
            <v>#N/A</v>
          </cell>
          <cell r="AC170" t="e">
            <v>#N/A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 t="e">
            <v>#N/A</v>
          </cell>
        </row>
        <row r="171">
          <cell r="A171">
            <v>166</v>
          </cell>
          <cell r="B171" t="str">
            <v>지산맞과정</v>
          </cell>
          <cell r="C171" t="str">
            <v>한국산업인력공단</v>
          </cell>
          <cell r="E171" t="e">
            <v>#N/A</v>
          </cell>
          <cell r="T171">
            <v>0</v>
          </cell>
          <cell r="Y171" t="e">
            <v>#N/A</v>
          </cell>
          <cell r="Z171" t="e">
            <v>#N/A</v>
          </cell>
          <cell r="AA171" t="e">
            <v>#N/A</v>
          </cell>
          <cell r="AB171" t="e">
            <v>#N/A</v>
          </cell>
          <cell r="AC171" t="e">
            <v>#N/A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 t="e">
            <v>#N/A</v>
          </cell>
        </row>
        <row r="172">
          <cell r="A172">
            <v>167</v>
          </cell>
          <cell r="B172" t="str">
            <v>지산맞과정</v>
          </cell>
          <cell r="C172" t="str">
            <v>한국산업인력공단</v>
          </cell>
          <cell r="E172" t="e">
            <v>#N/A</v>
          </cell>
          <cell r="T172">
            <v>0</v>
          </cell>
          <cell r="Y172" t="e">
            <v>#N/A</v>
          </cell>
          <cell r="Z172" t="e">
            <v>#N/A</v>
          </cell>
          <cell r="AA172" t="e">
            <v>#N/A</v>
          </cell>
          <cell r="AB172" t="e">
            <v>#N/A</v>
          </cell>
          <cell r="AC172" t="e">
            <v>#N/A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 t="e">
            <v>#N/A</v>
          </cell>
        </row>
        <row r="173">
          <cell r="A173">
            <v>168</v>
          </cell>
          <cell r="B173" t="str">
            <v>지산맞과정</v>
          </cell>
          <cell r="C173" t="str">
            <v>한국산업인력공단</v>
          </cell>
          <cell r="E173" t="e">
            <v>#N/A</v>
          </cell>
          <cell r="T173">
            <v>0</v>
          </cell>
          <cell r="Y173" t="e">
            <v>#N/A</v>
          </cell>
          <cell r="Z173" t="e">
            <v>#N/A</v>
          </cell>
          <cell r="AA173" t="e">
            <v>#N/A</v>
          </cell>
          <cell r="AB173" t="e">
            <v>#N/A</v>
          </cell>
          <cell r="AC173" t="e">
            <v>#N/A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 t="e">
            <v>#N/A</v>
          </cell>
        </row>
        <row r="174">
          <cell r="A174">
            <v>169</v>
          </cell>
          <cell r="B174" t="str">
            <v>지산맞과정</v>
          </cell>
          <cell r="C174" t="str">
            <v>한국산업인력공단</v>
          </cell>
          <cell r="E174" t="e">
            <v>#N/A</v>
          </cell>
          <cell r="T174">
            <v>0</v>
          </cell>
          <cell r="Y174" t="e">
            <v>#N/A</v>
          </cell>
          <cell r="Z174" t="e">
            <v>#N/A</v>
          </cell>
          <cell r="AA174" t="e">
            <v>#N/A</v>
          </cell>
          <cell r="AB174" t="e">
            <v>#N/A</v>
          </cell>
          <cell r="AC174" t="e">
            <v>#N/A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 t="e">
            <v>#N/A</v>
          </cell>
        </row>
        <row r="175">
          <cell r="A175">
            <v>170</v>
          </cell>
          <cell r="B175" t="str">
            <v>지산맞과정</v>
          </cell>
          <cell r="C175" t="str">
            <v>한국산업인력공단</v>
          </cell>
          <cell r="E175" t="e">
            <v>#N/A</v>
          </cell>
          <cell r="T175">
            <v>0</v>
          </cell>
          <cell r="Y175" t="e">
            <v>#N/A</v>
          </cell>
          <cell r="Z175" t="e">
            <v>#N/A</v>
          </cell>
          <cell r="AA175" t="e">
            <v>#N/A</v>
          </cell>
          <cell r="AB175" t="e">
            <v>#N/A</v>
          </cell>
          <cell r="AC175" t="e">
            <v>#N/A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 t="e">
            <v>#N/A</v>
          </cell>
        </row>
        <row r="176">
          <cell r="A176">
            <v>171</v>
          </cell>
          <cell r="B176" t="str">
            <v>지산맞과정</v>
          </cell>
          <cell r="C176" t="str">
            <v>한국산업인력공단</v>
          </cell>
          <cell r="E176" t="e">
            <v>#N/A</v>
          </cell>
          <cell r="T176">
            <v>0</v>
          </cell>
          <cell r="Y176" t="e">
            <v>#N/A</v>
          </cell>
          <cell r="Z176" t="e">
            <v>#N/A</v>
          </cell>
          <cell r="AA176" t="e">
            <v>#N/A</v>
          </cell>
          <cell r="AB176" t="e">
            <v>#N/A</v>
          </cell>
          <cell r="AC176" t="e">
            <v>#N/A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 t="e">
            <v>#N/A</v>
          </cell>
        </row>
        <row r="177">
          <cell r="A177">
            <v>172</v>
          </cell>
          <cell r="B177" t="str">
            <v>지산맞과정</v>
          </cell>
          <cell r="C177" t="str">
            <v>한국산업인력공단</v>
          </cell>
          <cell r="E177" t="e">
            <v>#N/A</v>
          </cell>
          <cell r="T177">
            <v>0</v>
          </cell>
          <cell r="Y177" t="e">
            <v>#N/A</v>
          </cell>
          <cell r="Z177" t="e">
            <v>#N/A</v>
          </cell>
          <cell r="AA177" t="e">
            <v>#N/A</v>
          </cell>
          <cell r="AB177" t="e">
            <v>#N/A</v>
          </cell>
          <cell r="AC177" t="e">
            <v>#N/A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 t="e">
            <v>#N/A</v>
          </cell>
        </row>
        <row r="178">
          <cell r="A178">
            <v>173</v>
          </cell>
          <cell r="B178" t="str">
            <v>지산맞과정</v>
          </cell>
          <cell r="C178" t="str">
            <v>한국산업인력공단</v>
          </cell>
          <cell r="E178" t="e">
            <v>#N/A</v>
          </cell>
          <cell r="T178">
            <v>0</v>
          </cell>
          <cell r="Y178" t="e">
            <v>#N/A</v>
          </cell>
          <cell r="Z178" t="e">
            <v>#N/A</v>
          </cell>
          <cell r="AA178" t="e">
            <v>#N/A</v>
          </cell>
          <cell r="AB178" t="e">
            <v>#N/A</v>
          </cell>
          <cell r="AC178" t="e">
            <v>#N/A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 t="e">
            <v>#N/A</v>
          </cell>
        </row>
        <row r="179">
          <cell r="A179">
            <v>174</v>
          </cell>
          <cell r="B179" t="str">
            <v>지산맞과정</v>
          </cell>
          <cell r="C179" t="str">
            <v>한국산업인력공단</v>
          </cell>
          <cell r="E179" t="e">
            <v>#N/A</v>
          </cell>
          <cell r="T179">
            <v>0</v>
          </cell>
          <cell r="Y179" t="e">
            <v>#N/A</v>
          </cell>
          <cell r="Z179" t="e">
            <v>#N/A</v>
          </cell>
          <cell r="AA179" t="e">
            <v>#N/A</v>
          </cell>
          <cell r="AB179" t="e">
            <v>#N/A</v>
          </cell>
          <cell r="AC179" t="e">
            <v>#N/A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 t="e">
            <v>#N/A</v>
          </cell>
        </row>
        <row r="180">
          <cell r="A180">
            <v>175</v>
          </cell>
          <cell r="B180" t="str">
            <v>지산맞과정</v>
          </cell>
          <cell r="C180" t="str">
            <v>한국산업인력공단</v>
          </cell>
          <cell r="E180" t="e">
            <v>#N/A</v>
          </cell>
          <cell r="T180">
            <v>0</v>
          </cell>
          <cell r="Y180" t="e">
            <v>#N/A</v>
          </cell>
          <cell r="Z180" t="e">
            <v>#N/A</v>
          </cell>
          <cell r="AA180" t="e">
            <v>#N/A</v>
          </cell>
          <cell r="AB180" t="e">
            <v>#N/A</v>
          </cell>
          <cell r="AC180" t="e">
            <v>#N/A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 t="e">
            <v>#N/A</v>
          </cell>
        </row>
        <row r="181">
          <cell r="A181">
            <v>176</v>
          </cell>
          <cell r="B181" t="str">
            <v>지산맞과정</v>
          </cell>
          <cell r="C181" t="str">
            <v>한국산업인력공단</v>
          </cell>
          <cell r="E181" t="e">
            <v>#N/A</v>
          </cell>
          <cell r="T181">
            <v>0</v>
          </cell>
          <cell r="Y181" t="e">
            <v>#N/A</v>
          </cell>
          <cell r="Z181" t="e">
            <v>#N/A</v>
          </cell>
          <cell r="AA181" t="e">
            <v>#N/A</v>
          </cell>
          <cell r="AB181" t="e">
            <v>#N/A</v>
          </cell>
          <cell r="AC181" t="e">
            <v>#N/A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 t="e">
            <v>#N/A</v>
          </cell>
        </row>
        <row r="182">
          <cell r="A182">
            <v>177</v>
          </cell>
          <cell r="B182" t="str">
            <v>지산맞과정</v>
          </cell>
          <cell r="C182" t="str">
            <v>한국산업인력공단</v>
          </cell>
          <cell r="E182" t="e">
            <v>#N/A</v>
          </cell>
          <cell r="T182">
            <v>0</v>
          </cell>
          <cell r="Y182" t="e">
            <v>#N/A</v>
          </cell>
          <cell r="Z182" t="e">
            <v>#N/A</v>
          </cell>
          <cell r="AA182" t="e">
            <v>#N/A</v>
          </cell>
          <cell r="AB182" t="e">
            <v>#N/A</v>
          </cell>
          <cell r="AC182" t="e">
            <v>#N/A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 t="e">
            <v>#N/A</v>
          </cell>
        </row>
        <row r="183">
          <cell r="A183">
            <v>178</v>
          </cell>
          <cell r="B183" t="str">
            <v>지산맞과정</v>
          </cell>
          <cell r="C183" t="str">
            <v>한국산업인력공단</v>
          </cell>
          <cell r="E183" t="e">
            <v>#N/A</v>
          </cell>
          <cell r="T183">
            <v>0</v>
          </cell>
          <cell r="Y183" t="e">
            <v>#N/A</v>
          </cell>
          <cell r="Z183" t="e">
            <v>#N/A</v>
          </cell>
          <cell r="AA183" t="e">
            <v>#N/A</v>
          </cell>
          <cell r="AB183" t="e">
            <v>#N/A</v>
          </cell>
          <cell r="AC183" t="e">
            <v>#N/A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 t="e">
            <v>#N/A</v>
          </cell>
        </row>
        <row r="184">
          <cell r="A184">
            <v>179</v>
          </cell>
          <cell r="B184" t="str">
            <v>지산맞과정</v>
          </cell>
          <cell r="C184" t="str">
            <v>한국산업인력공단</v>
          </cell>
          <cell r="E184" t="e">
            <v>#N/A</v>
          </cell>
          <cell r="T184">
            <v>0</v>
          </cell>
          <cell r="Y184" t="e">
            <v>#N/A</v>
          </cell>
          <cell r="Z184" t="e">
            <v>#N/A</v>
          </cell>
          <cell r="AA184" t="e">
            <v>#N/A</v>
          </cell>
          <cell r="AB184" t="e">
            <v>#N/A</v>
          </cell>
          <cell r="AC184" t="e">
            <v>#N/A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 t="e">
            <v>#N/A</v>
          </cell>
        </row>
        <row r="185">
          <cell r="A185">
            <v>180</v>
          </cell>
          <cell r="B185" t="str">
            <v>지산맞과정</v>
          </cell>
          <cell r="C185" t="str">
            <v>한국산업인력공단</v>
          </cell>
          <cell r="E185" t="e">
            <v>#N/A</v>
          </cell>
          <cell r="T185">
            <v>0</v>
          </cell>
          <cell r="Y185" t="e">
            <v>#N/A</v>
          </cell>
          <cell r="Z185" t="e">
            <v>#N/A</v>
          </cell>
          <cell r="AA185" t="e">
            <v>#N/A</v>
          </cell>
          <cell r="AB185" t="e">
            <v>#N/A</v>
          </cell>
          <cell r="AC185" t="e">
            <v>#N/A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 t="e">
            <v>#N/A</v>
          </cell>
        </row>
        <row r="186">
          <cell r="A186">
            <v>181</v>
          </cell>
          <cell r="B186" t="str">
            <v>지산맞과정</v>
          </cell>
          <cell r="C186" t="str">
            <v>한국산업인력공단</v>
          </cell>
          <cell r="E186" t="e">
            <v>#N/A</v>
          </cell>
          <cell r="T186">
            <v>0</v>
          </cell>
          <cell r="Y186" t="e">
            <v>#N/A</v>
          </cell>
          <cell r="Z186" t="e">
            <v>#N/A</v>
          </cell>
          <cell r="AA186" t="e">
            <v>#N/A</v>
          </cell>
          <cell r="AB186" t="e">
            <v>#N/A</v>
          </cell>
          <cell r="AC186" t="e">
            <v>#N/A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 t="e">
            <v>#N/A</v>
          </cell>
        </row>
        <row r="187">
          <cell r="A187">
            <v>182</v>
          </cell>
          <cell r="B187" t="str">
            <v>지산맞과정</v>
          </cell>
          <cell r="C187" t="str">
            <v>한국산업인력공단</v>
          </cell>
          <cell r="E187" t="e">
            <v>#N/A</v>
          </cell>
          <cell r="T187">
            <v>0</v>
          </cell>
          <cell r="Y187" t="e">
            <v>#N/A</v>
          </cell>
          <cell r="Z187" t="e">
            <v>#N/A</v>
          </cell>
          <cell r="AA187" t="e">
            <v>#N/A</v>
          </cell>
          <cell r="AB187" t="e">
            <v>#N/A</v>
          </cell>
          <cell r="AC187" t="e">
            <v>#N/A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 t="e">
            <v>#N/A</v>
          </cell>
        </row>
        <row r="188">
          <cell r="A188">
            <v>183</v>
          </cell>
          <cell r="B188" t="str">
            <v>지산맞과정</v>
          </cell>
          <cell r="C188" t="str">
            <v>한국산업인력공단</v>
          </cell>
          <cell r="E188" t="e">
            <v>#N/A</v>
          </cell>
          <cell r="T188">
            <v>0</v>
          </cell>
          <cell r="Y188" t="e">
            <v>#N/A</v>
          </cell>
          <cell r="Z188" t="e">
            <v>#N/A</v>
          </cell>
          <cell r="AA188" t="e">
            <v>#N/A</v>
          </cell>
          <cell r="AB188" t="e">
            <v>#N/A</v>
          </cell>
          <cell r="AC188" t="e">
            <v>#N/A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 t="e">
            <v>#N/A</v>
          </cell>
        </row>
        <row r="189">
          <cell r="A189">
            <v>184</v>
          </cell>
          <cell r="B189" t="str">
            <v>지산맞과정</v>
          </cell>
          <cell r="C189" t="str">
            <v>한국산업인력공단</v>
          </cell>
          <cell r="E189" t="e">
            <v>#N/A</v>
          </cell>
          <cell r="T189">
            <v>0</v>
          </cell>
          <cell r="Y189" t="e">
            <v>#N/A</v>
          </cell>
          <cell r="Z189" t="e">
            <v>#N/A</v>
          </cell>
          <cell r="AA189" t="e">
            <v>#N/A</v>
          </cell>
          <cell r="AB189" t="e">
            <v>#N/A</v>
          </cell>
          <cell r="AC189" t="e">
            <v>#N/A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 t="e">
            <v>#N/A</v>
          </cell>
        </row>
        <row r="190">
          <cell r="A190">
            <v>185</v>
          </cell>
          <cell r="B190" t="str">
            <v>지산맞과정</v>
          </cell>
          <cell r="C190" t="str">
            <v>한국산업인력공단</v>
          </cell>
          <cell r="E190" t="e">
            <v>#N/A</v>
          </cell>
          <cell r="T190">
            <v>0</v>
          </cell>
          <cell r="Y190" t="e">
            <v>#N/A</v>
          </cell>
          <cell r="Z190" t="e">
            <v>#N/A</v>
          </cell>
          <cell r="AA190" t="e">
            <v>#N/A</v>
          </cell>
          <cell r="AB190" t="e">
            <v>#N/A</v>
          </cell>
          <cell r="AC190" t="e">
            <v>#N/A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 t="e">
            <v>#N/A</v>
          </cell>
        </row>
        <row r="191">
          <cell r="A191">
            <v>186</v>
          </cell>
          <cell r="B191" t="str">
            <v>지산맞과정</v>
          </cell>
          <cell r="C191" t="str">
            <v>한국산업인력공단</v>
          </cell>
          <cell r="E191" t="e">
            <v>#N/A</v>
          </cell>
          <cell r="T191">
            <v>0</v>
          </cell>
          <cell r="Y191" t="e">
            <v>#N/A</v>
          </cell>
          <cell r="Z191" t="e">
            <v>#N/A</v>
          </cell>
          <cell r="AA191" t="e">
            <v>#N/A</v>
          </cell>
          <cell r="AB191" t="e">
            <v>#N/A</v>
          </cell>
          <cell r="AC191" t="e">
            <v>#N/A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 t="e">
            <v>#N/A</v>
          </cell>
        </row>
        <row r="192">
          <cell r="A192">
            <v>187</v>
          </cell>
          <cell r="B192" t="str">
            <v>지산맞과정</v>
          </cell>
          <cell r="C192" t="str">
            <v>한국산업인력공단</v>
          </cell>
          <cell r="E192" t="e">
            <v>#N/A</v>
          </cell>
          <cell r="T192">
            <v>0</v>
          </cell>
          <cell r="Y192" t="e">
            <v>#N/A</v>
          </cell>
          <cell r="Z192" t="e">
            <v>#N/A</v>
          </cell>
          <cell r="AA192" t="e">
            <v>#N/A</v>
          </cell>
          <cell r="AB192" t="e">
            <v>#N/A</v>
          </cell>
          <cell r="AC192" t="e">
            <v>#N/A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 t="e">
            <v>#N/A</v>
          </cell>
        </row>
        <row r="193">
          <cell r="A193">
            <v>188</v>
          </cell>
          <cell r="B193" t="str">
            <v>지산맞과정</v>
          </cell>
          <cell r="C193" t="str">
            <v>한국산업인력공단</v>
          </cell>
          <cell r="E193" t="e">
            <v>#N/A</v>
          </cell>
          <cell r="T193">
            <v>0</v>
          </cell>
          <cell r="Y193" t="e">
            <v>#N/A</v>
          </cell>
          <cell r="Z193" t="e">
            <v>#N/A</v>
          </cell>
          <cell r="AA193" t="e">
            <v>#N/A</v>
          </cell>
          <cell r="AB193" t="e">
            <v>#N/A</v>
          </cell>
          <cell r="AC193" t="e">
            <v>#N/A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 t="e">
            <v>#N/A</v>
          </cell>
        </row>
        <row r="194">
          <cell r="A194">
            <v>189</v>
          </cell>
          <cell r="B194" t="str">
            <v>지산맞과정</v>
          </cell>
          <cell r="C194" t="str">
            <v>한국산업인력공단</v>
          </cell>
          <cell r="E194" t="e">
            <v>#N/A</v>
          </cell>
          <cell r="T194">
            <v>0</v>
          </cell>
          <cell r="Y194" t="e">
            <v>#N/A</v>
          </cell>
          <cell r="Z194" t="e">
            <v>#N/A</v>
          </cell>
          <cell r="AA194" t="e">
            <v>#N/A</v>
          </cell>
          <cell r="AB194" t="e">
            <v>#N/A</v>
          </cell>
          <cell r="AC194" t="e">
            <v>#N/A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 t="e">
            <v>#N/A</v>
          </cell>
        </row>
        <row r="195">
          <cell r="A195">
            <v>190</v>
          </cell>
          <cell r="B195" t="str">
            <v>지산맞과정</v>
          </cell>
          <cell r="C195" t="str">
            <v>한국산업인력공단</v>
          </cell>
          <cell r="E195" t="e">
            <v>#N/A</v>
          </cell>
          <cell r="T195">
            <v>0</v>
          </cell>
          <cell r="Y195" t="e">
            <v>#N/A</v>
          </cell>
          <cell r="Z195" t="e">
            <v>#N/A</v>
          </cell>
          <cell r="AA195" t="e">
            <v>#N/A</v>
          </cell>
          <cell r="AB195" t="e">
            <v>#N/A</v>
          </cell>
          <cell r="AC195" t="e">
            <v>#N/A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 t="e">
            <v>#N/A</v>
          </cell>
        </row>
        <row r="196">
          <cell r="A196">
            <v>191</v>
          </cell>
          <cell r="B196" t="str">
            <v>지산맞과정</v>
          </cell>
          <cell r="C196" t="str">
            <v>한국산업인력공단</v>
          </cell>
          <cell r="E196" t="e">
            <v>#N/A</v>
          </cell>
          <cell r="T196">
            <v>0</v>
          </cell>
          <cell r="Y196" t="e">
            <v>#N/A</v>
          </cell>
          <cell r="Z196" t="e">
            <v>#N/A</v>
          </cell>
          <cell r="AA196" t="e">
            <v>#N/A</v>
          </cell>
          <cell r="AB196" t="e">
            <v>#N/A</v>
          </cell>
          <cell r="AC196" t="e">
            <v>#N/A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 t="e">
            <v>#N/A</v>
          </cell>
        </row>
        <row r="197">
          <cell r="A197">
            <v>192</v>
          </cell>
          <cell r="B197" t="str">
            <v>지산맞과정</v>
          </cell>
          <cell r="C197" t="str">
            <v>한국산업인력공단</v>
          </cell>
          <cell r="E197" t="e">
            <v>#N/A</v>
          </cell>
          <cell r="T197">
            <v>0</v>
          </cell>
          <cell r="Y197" t="e">
            <v>#N/A</v>
          </cell>
          <cell r="Z197" t="e">
            <v>#N/A</v>
          </cell>
          <cell r="AA197" t="e">
            <v>#N/A</v>
          </cell>
          <cell r="AB197" t="e">
            <v>#N/A</v>
          </cell>
          <cell r="AC197" t="e">
            <v>#N/A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 t="e">
            <v>#N/A</v>
          </cell>
        </row>
        <row r="198">
          <cell r="A198">
            <v>193</v>
          </cell>
          <cell r="B198" t="str">
            <v>지산맞과정</v>
          </cell>
          <cell r="C198" t="str">
            <v>한국산업인력공단</v>
          </cell>
          <cell r="E198" t="e">
            <v>#N/A</v>
          </cell>
          <cell r="T198">
            <v>0</v>
          </cell>
          <cell r="Y198" t="e">
            <v>#N/A</v>
          </cell>
          <cell r="Z198" t="e">
            <v>#N/A</v>
          </cell>
          <cell r="AA198" t="e">
            <v>#N/A</v>
          </cell>
          <cell r="AB198" t="e">
            <v>#N/A</v>
          </cell>
          <cell r="AC198" t="e">
            <v>#N/A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 t="e">
            <v>#N/A</v>
          </cell>
        </row>
        <row r="199">
          <cell r="A199">
            <v>194</v>
          </cell>
          <cell r="B199" t="str">
            <v>지산맞과정</v>
          </cell>
          <cell r="C199" t="str">
            <v>한국산업인력공단</v>
          </cell>
          <cell r="E199" t="e">
            <v>#N/A</v>
          </cell>
          <cell r="T199">
            <v>0</v>
          </cell>
          <cell r="Y199" t="e">
            <v>#N/A</v>
          </cell>
          <cell r="Z199" t="e">
            <v>#N/A</v>
          </cell>
          <cell r="AA199" t="e">
            <v>#N/A</v>
          </cell>
          <cell r="AB199" t="e">
            <v>#N/A</v>
          </cell>
          <cell r="AC199" t="e">
            <v>#N/A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 t="e">
            <v>#N/A</v>
          </cell>
        </row>
        <row r="200">
          <cell r="A200">
            <v>195</v>
          </cell>
          <cell r="T200">
            <v>0</v>
          </cell>
          <cell r="Y200" t="e">
            <v>#N/A</v>
          </cell>
          <cell r="Z200" t="e">
            <v>#N/A</v>
          </cell>
          <cell r="AA200" t="e">
            <v>#N/A</v>
          </cell>
          <cell r="AB200" t="e">
            <v>#N/A</v>
          </cell>
          <cell r="AC200" t="e">
            <v>#N/A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 t="e">
            <v>#N/A</v>
          </cell>
        </row>
        <row r="201">
          <cell r="A201">
            <v>196</v>
          </cell>
          <cell r="T201">
            <v>0</v>
          </cell>
          <cell r="Y201" t="e">
            <v>#N/A</v>
          </cell>
          <cell r="Z201" t="e">
            <v>#N/A</v>
          </cell>
          <cell r="AA201" t="e">
            <v>#N/A</v>
          </cell>
          <cell r="AB201" t="e">
            <v>#N/A</v>
          </cell>
          <cell r="AC201" t="e">
            <v>#N/A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 t="e">
            <v>#N/A</v>
          </cell>
        </row>
        <row r="202">
          <cell r="A202">
            <v>197</v>
          </cell>
          <cell r="T202">
            <v>0</v>
          </cell>
          <cell r="Y202" t="e">
            <v>#N/A</v>
          </cell>
          <cell r="Z202" t="e">
            <v>#N/A</v>
          </cell>
          <cell r="AA202" t="e">
            <v>#N/A</v>
          </cell>
          <cell r="AB202" t="e">
            <v>#N/A</v>
          </cell>
          <cell r="AC202" t="e">
            <v>#N/A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 t="e">
            <v>#N/A</v>
          </cell>
        </row>
        <row r="203">
          <cell r="A203">
            <v>198</v>
          </cell>
          <cell r="T203">
            <v>0</v>
          </cell>
          <cell r="Y203" t="e">
            <v>#N/A</v>
          </cell>
          <cell r="Z203" t="e">
            <v>#N/A</v>
          </cell>
          <cell r="AA203" t="e">
            <v>#N/A</v>
          </cell>
          <cell r="AB203" t="e">
            <v>#N/A</v>
          </cell>
          <cell r="AC203" t="e">
            <v>#N/A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 t="e">
            <v>#N/A</v>
          </cell>
        </row>
        <row r="204">
          <cell r="A204">
            <v>199</v>
          </cell>
          <cell r="T204">
            <v>0</v>
          </cell>
          <cell r="Y204" t="e">
            <v>#N/A</v>
          </cell>
          <cell r="Z204" t="e">
            <v>#N/A</v>
          </cell>
          <cell r="AA204" t="e">
            <v>#N/A</v>
          </cell>
          <cell r="AB204" t="e">
            <v>#N/A</v>
          </cell>
          <cell r="AC204" t="e">
            <v>#N/A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 t="e">
            <v>#N/A</v>
          </cell>
        </row>
        <row r="205">
          <cell r="A205">
            <v>200</v>
          </cell>
          <cell r="T205">
            <v>0</v>
          </cell>
          <cell r="Y205" t="e">
            <v>#N/A</v>
          </cell>
          <cell r="Z205" t="e">
            <v>#N/A</v>
          </cell>
          <cell r="AA205" t="e">
            <v>#N/A</v>
          </cell>
          <cell r="AB205" t="e">
            <v>#N/A</v>
          </cell>
          <cell r="AC205" t="e">
            <v>#N/A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 t="e">
            <v>#N/A</v>
          </cell>
        </row>
        <row r="206">
          <cell r="T206">
            <v>0</v>
          </cell>
          <cell r="Y206" t="e">
            <v>#N/A</v>
          </cell>
          <cell r="Z206" t="e">
            <v>#N/A</v>
          </cell>
          <cell r="AA206" t="e">
            <v>#N/A</v>
          </cell>
          <cell r="AB206" t="e">
            <v>#N/A</v>
          </cell>
          <cell r="AC206" t="e">
            <v>#N/A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 t="e">
            <v>#N/A</v>
          </cell>
        </row>
        <row r="207">
          <cell r="T207">
            <v>0</v>
          </cell>
          <cell r="Y207" t="e">
            <v>#N/A</v>
          </cell>
          <cell r="Z207" t="e">
            <v>#N/A</v>
          </cell>
          <cell r="AA207" t="e">
            <v>#N/A</v>
          </cell>
          <cell r="AB207" t="e">
            <v>#N/A</v>
          </cell>
          <cell r="AC207" t="e">
            <v>#N/A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 t="e">
            <v>#N/A</v>
          </cell>
        </row>
        <row r="208">
          <cell r="T208">
            <v>0</v>
          </cell>
          <cell r="Y208" t="e">
            <v>#N/A</v>
          </cell>
          <cell r="Z208" t="e">
            <v>#N/A</v>
          </cell>
          <cell r="AA208" t="e">
            <v>#N/A</v>
          </cell>
          <cell r="AB208" t="e">
            <v>#N/A</v>
          </cell>
          <cell r="AC208" t="e">
            <v>#N/A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 t="e">
            <v>#N/A</v>
          </cell>
        </row>
        <row r="209">
          <cell r="T209">
            <v>0</v>
          </cell>
          <cell r="Y209" t="e">
            <v>#N/A</v>
          </cell>
          <cell r="Z209" t="e">
            <v>#N/A</v>
          </cell>
          <cell r="AA209" t="e">
            <v>#N/A</v>
          </cell>
          <cell r="AB209" t="e">
            <v>#N/A</v>
          </cell>
          <cell r="AC209" t="e">
            <v>#N/A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 t="e">
            <v>#N/A</v>
          </cell>
        </row>
        <row r="210">
          <cell r="T210">
            <v>0</v>
          </cell>
          <cell r="Y210" t="e">
            <v>#N/A</v>
          </cell>
          <cell r="Z210" t="e">
            <v>#N/A</v>
          </cell>
          <cell r="AA210" t="e">
            <v>#N/A</v>
          </cell>
          <cell r="AB210" t="e">
            <v>#N/A</v>
          </cell>
          <cell r="AC210" t="e">
            <v>#N/A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 t="e">
            <v>#N/A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X18"/>
  <sheetViews>
    <sheetView zoomScale="70" zoomScaleNormal="70" zoomScaleSheetLayoutView="100" workbookViewId="0">
      <selection activeCell="E19" sqref="E19"/>
    </sheetView>
  </sheetViews>
  <sheetFormatPr defaultColWidth="9.140625" defaultRowHeight="15.75" customHeight="1"/>
  <cols>
    <col min="1" max="1" width="20.140625" style="1" customWidth="1"/>
    <col min="2" max="2" width="11.28515625" style="1" customWidth="1"/>
    <col min="3" max="3" width="25" style="1" customWidth="1"/>
    <col min="4" max="4" width="27.42578125" style="1" customWidth="1"/>
    <col min="5" max="5" width="23.28515625" style="1" customWidth="1"/>
    <col min="6" max="6" width="24.28515625" style="1" customWidth="1"/>
    <col min="7" max="8" width="19.5703125" style="2" customWidth="1"/>
    <col min="9" max="9" width="13.5703125" style="2" customWidth="1"/>
    <col min="10" max="11" width="20.7109375" style="2" customWidth="1"/>
    <col min="12" max="12" width="30" style="2" customWidth="1"/>
    <col min="13" max="15" width="22.28515625" style="2" customWidth="1"/>
    <col min="16" max="16" width="13.42578125" style="2" customWidth="1"/>
    <col min="17" max="17" width="2.28515625" style="1" customWidth="1"/>
    <col min="18" max="18" width="13" style="1" customWidth="1"/>
    <col min="19" max="16384" width="9.140625" style="1"/>
  </cols>
  <sheetData>
    <row r="1" spans="1:16" ht="56.25" customHeight="1">
      <c r="A1" s="322" t="s">
        <v>921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</row>
    <row r="2" spans="1:16" ht="30.75" customHeight="1">
      <c r="A2" s="348" t="s">
        <v>41</v>
      </c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</row>
    <row r="3" spans="1:16" ht="97.5" customHeight="1" thickBot="1">
      <c r="A3" s="346" t="s">
        <v>79</v>
      </c>
      <c r="B3" s="347"/>
      <c r="C3" s="347"/>
      <c r="D3" s="347"/>
      <c r="E3" s="347"/>
      <c r="F3" s="347"/>
      <c r="G3" s="347"/>
      <c r="H3" s="3"/>
      <c r="I3" s="3"/>
      <c r="J3" s="3"/>
      <c r="K3" s="3"/>
      <c r="L3" s="3"/>
      <c r="M3" s="3"/>
      <c r="N3" s="3"/>
      <c r="O3" s="3"/>
      <c r="P3" s="3"/>
    </row>
    <row r="4" spans="1:16" ht="31.5" customHeight="1">
      <c r="A4" s="323" t="s">
        <v>42</v>
      </c>
      <c r="B4" s="324"/>
      <c r="C4" s="324"/>
      <c r="D4" s="324"/>
      <c r="E4" s="324"/>
      <c r="F4" s="328" t="s">
        <v>75</v>
      </c>
      <c r="G4" s="328"/>
      <c r="H4" s="328"/>
      <c r="I4" s="328"/>
      <c r="J4" s="329" t="s">
        <v>74</v>
      </c>
      <c r="K4" s="329"/>
      <c r="L4" s="329"/>
      <c r="M4" s="330" t="s">
        <v>77</v>
      </c>
      <c r="N4" s="330"/>
      <c r="O4" s="330"/>
      <c r="P4" s="331"/>
    </row>
    <row r="5" spans="1:16" ht="33" customHeight="1">
      <c r="A5" s="325"/>
      <c r="B5" s="326"/>
      <c r="C5" s="326"/>
      <c r="D5" s="326"/>
      <c r="E5" s="326"/>
      <c r="F5" s="6" t="s">
        <v>7</v>
      </c>
      <c r="G5" s="7" t="s">
        <v>5</v>
      </c>
      <c r="H5" s="7" t="s">
        <v>6</v>
      </c>
      <c r="I5" s="6" t="s">
        <v>11</v>
      </c>
      <c r="J5" s="8" t="s">
        <v>5</v>
      </c>
      <c r="K5" s="8" t="s">
        <v>6</v>
      </c>
      <c r="L5" s="8" t="s">
        <v>32</v>
      </c>
      <c r="M5" s="17" t="s">
        <v>7</v>
      </c>
      <c r="N5" s="18" t="s">
        <v>5</v>
      </c>
      <c r="O5" s="18" t="s">
        <v>6</v>
      </c>
      <c r="P5" s="19" t="s">
        <v>11</v>
      </c>
    </row>
    <row r="6" spans="1:16" ht="48" customHeight="1" thickBot="1">
      <c r="A6" s="344" t="s">
        <v>4</v>
      </c>
      <c r="B6" s="345"/>
      <c r="C6" s="345"/>
      <c r="D6" s="345"/>
      <c r="E6" s="345"/>
      <c r="F6" s="21">
        <f>F7+F13+F16</f>
        <v>271000000</v>
      </c>
      <c r="G6" s="21">
        <f>G7+G13+G16</f>
        <v>229000000</v>
      </c>
      <c r="H6" s="21">
        <f>H7+H13+H16</f>
        <v>42000000</v>
      </c>
      <c r="I6" s="22"/>
      <c r="J6" s="21">
        <f>J7+J13+J16</f>
        <v>0</v>
      </c>
      <c r="K6" s="21">
        <f>K7+K13+K16</f>
        <v>0</v>
      </c>
      <c r="L6" s="21"/>
      <c r="M6" s="21">
        <f>M7+M13+M16</f>
        <v>271000000</v>
      </c>
      <c r="N6" s="21">
        <f>N7+N13+N16</f>
        <v>229000000</v>
      </c>
      <c r="O6" s="21">
        <f>O7+O13+O16</f>
        <v>42000000</v>
      </c>
      <c r="P6" s="23"/>
    </row>
    <row r="7" spans="1:16" ht="37.5" customHeight="1" thickTop="1">
      <c r="A7" s="334" t="s">
        <v>9</v>
      </c>
      <c r="B7" s="336" t="s">
        <v>15</v>
      </c>
      <c r="C7" s="336"/>
      <c r="D7" s="336"/>
      <c r="E7" s="336"/>
      <c r="F7" s="24">
        <f>F8+F10</f>
        <v>258000000</v>
      </c>
      <c r="G7" s="24">
        <f>G8+G10</f>
        <v>218000000</v>
      </c>
      <c r="H7" s="24">
        <f>H8+H10</f>
        <v>40000000</v>
      </c>
      <c r="I7" s="25"/>
      <c r="J7" s="24">
        <f>J8+J10</f>
        <v>0</v>
      </c>
      <c r="K7" s="24">
        <f>K8+K10</f>
        <v>0</v>
      </c>
      <c r="L7" s="24"/>
      <c r="M7" s="24">
        <f>M8+M10</f>
        <v>258000000</v>
      </c>
      <c r="N7" s="24">
        <f>N8+N10</f>
        <v>218000000</v>
      </c>
      <c r="O7" s="24">
        <f>O8+O10</f>
        <v>40000000</v>
      </c>
      <c r="P7" s="26"/>
    </row>
    <row r="8" spans="1:16" ht="35.1" customHeight="1">
      <c r="A8" s="335"/>
      <c r="B8" s="337" t="s">
        <v>0</v>
      </c>
      <c r="C8" s="338" t="s">
        <v>13</v>
      </c>
      <c r="D8" s="338"/>
      <c r="E8" s="338"/>
      <c r="F8" s="27">
        <f>F9</f>
        <v>200000000</v>
      </c>
      <c r="G8" s="27">
        <f t="shared" ref="G8:H8" si="0">G9</f>
        <v>160000000</v>
      </c>
      <c r="H8" s="27">
        <f t="shared" si="0"/>
        <v>40000000</v>
      </c>
      <c r="I8" s="28">
        <f>H8/F8</f>
        <v>0.2</v>
      </c>
      <c r="J8" s="27">
        <f t="shared" ref="J8" si="1">J9</f>
        <v>0</v>
      </c>
      <c r="K8" s="27">
        <f t="shared" ref="K8" si="2">K9</f>
        <v>0</v>
      </c>
      <c r="L8" s="27"/>
      <c r="M8" s="27">
        <f>M9</f>
        <v>200000000</v>
      </c>
      <c r="N8" s="27">
        <f t="shared" ref="N8" si="3">N9</f>
        <v>160000000</v>
      </c>
      <c r="O8" s="27">
        <f t="shared" ref="O8" si="4">O9</f>
        <v>40000000</v>
      </c>
      <c r="P8" s="29">
        <f>O8/M8</f>
        <v>0.2</v>
      </c>
    </row>
    <row r="9" spans="1:16" ht="51" customHeight="1">
      <c r="A9" s="335"/>
      <c r="B9" s="337"/>
      <c r="C9" s="30" t="s">
        <v>17</v>
      </c>
      <c r="D9" s="293" t="s">
        <v>903</v>
      </c>
      <c r="E9" s="294" t="s">
        <v>904</v>
      </c>
      <c r="F9" s="31">
        <f>G9+H9</f>
        <v>200000000</v>
      </c>
      <c r="G9" s="32">
        <v>160000000</v>
      </c>
      <c r="H9" s="32">
        <v>40000000</v>
      </c>
      <c r="I9" s="33"/>
      <c r="J9" s="34"/>
      <c r="K9" s="34"/>
      <c r="L9" s="34"/>
      <c r="M9" s="31">
        <f>N9+O9</f>
        <v>200000000</v>
      </c>
      <c r="N9" s="34">
        <f>G9+J9</f>
        <v>160000000</v>
      </c>
      <c r="O9" s="34">
        <f>H9+K9</f>
        <v>40000000</v>
      </c>
      <c r="P9" s="35"/>
    </row>
    <row r="10" spans="1:16" ht="35.1" customHeight="1">
      <c r="A10" s="335"/>
      <c r="B10" s="339" t="s">
        <v>16</v>
      </c>
      <c r="C10" s="338" t="s">
        <v>13</v>
      </c>
      <c r="D10" s="338"/>
      <c r="E10" s="338"/>
      <c r="F10" s="36">
        <f>SUM(F11:F12)</f>
        <v>58000000</v>
      </c>
      <c r="G10" s="36">
        <f t="shared" ref="G10:H10" si="5">SUM(G11:G12)</f>
        <v>58000000</v>
      </c>
      <c r="H10" s="36">
        <f t="shared" si="5"/>
        <v>0</v>
      </c>
      <c r="I10" s="37"/>
      <c r="J10" s="36">
        <f t="shared" ref="J10" si="6">SUM(J11:J12)</f>
        <v>0</v>
      </c>
      <c r="K10" s="36">
        <f t="shared" ref="K10" si="7">SUM(K11:K12)</f>
        <v>0</v>
      </c>
      <c r="L10" s="36"/>
      <c r="M10" s="36">
        <f>SUM(M11:M12)</f>
        <v>58000000</v>
      </c>
      <c r="N10" s="36">
        <f t="shared" ref="N10" si="8">SUM(N11:N12)</f>
        <v>58000000</v>
      </c>
      <c r="O10" s="36">
        <f t="shared" ref="O10" si="9">SUM(O11:O12)</f>
        <v>0</v>
      </c>
      <c r="P10" s="38"/>
    </row>
    <row r="11" spans="1:16" ht="35.1" customHeight="1">
      <c r="A11" s="335"/>
      <c r="B11" s="337"/>
      <c r="C11" s="48" t="s">
        <v>12</v>
      </c>
      <c r="D11" s="48" t="s">
        <v>36</v>
      </c>
      <c r="E11" s="49" t="s">
        <v>37</v>
      </c>
      <c r="F11" s="50">
        <f>G11+H11</f>
        <v>30000000</v>
      </c>
      <c r="G11" s="51">
        <v>30000000</v>
      </c>
      <c r="H11" s="52">
        <v>0</v>
      </c>
      <c r="I11" s="53"/>
      <c r="J11" s="54"/>
      <c r="K11" s="52"/>
      <c r="L11" s="52"/>
      <c r="M11" s="50">
        <f>N11+O11</f>
        <v>30000000</v>
      </c>
      <c r="N11" s="54">
        <f>G11+J11</f>
        <v>30000000</v>
      </c>
      <c r="O11" s="52"/>
      <c r="P11" s="55"/>
    </row>
    <row r="12" spans="1:16" ht="41.25" customHeight="1">
      <c r="A12" s="335"/>
      <c r="B12" s="337"/>
      <c r="C12" s="39" t="s">
        <v>18</v>
      </c>
      <c r="D12" s="40" t="s">
        <v>39</v>
      </c>
      <c r="E12" s="41" t="s">
        <v>38</v>
      </c>
      <c r="F12" s="42">
        <f>G12+H12</f>
        <v>28000000</v>
      </c>
      <c r="G12" s="43">
        <v>28000000</v>
      </c>
      <c r="H12" s="44">
        <v>0</v>
      </c>
      <c r="I12" s="45"/>
      <c r="J12" s="46"/>
      <c r="K12" s="44"/>
      <c r="L12" s="44"/>
      <c r="M12" s="42">
        <f>N12+O12</f>
        <v>28000000</v>
      </c>
      <c r="N12" s="46">
        <f>G12+J12</f>
        <v>28000000</v>
      </c>
      <c r="O12" s="44"/>
      <c r="P12" s="47"/>
    </row>
    <row r="13" spans="1:16" ht="35.1" customHeight="1">
      <c r="A13" s="349" t="s">
        <v>14</v>
      </c>
      <c r="B13" s="337" t="s">
        <v>8</v>
      </c>
      <c r="C13" s="337"/>
      <c r="D13" s="337"/>
      <c r="E13" s="337"/>
      <c r="F13" s="4">
        <f>SUM(F14:F15)</f>
        <v>10000000</v>
      </c>
      <c r="G13" s="4">
        <f t="shared" ref="G13:H13" si="10">SUM(G14:G15)</f>
        <v>8000000</v>
      </c>
      <c r="H13" s="4">
        <f t="shared" si="10"/>
        <v>2000000</v>
      </c>
      <c r="I13" s="9">
        <f>H13/F13</f>
        <v>0.2</v>
      </c>
      <c r="J13" s="4">
        <f t="shared" ref="J13:K13" si="11">SUM(J14:J15)</f>
        <v>0</v>
      </c>
      <c r="K13" s="4">
        <f t="shared" si="11"/>
        <v>0</v>
      </c>
      <c r="L13" s="4"/>
      <c r="M13" s="4">
        <f>SUM(M14:M15)</f>
        <v>10000000</v>
      </c>
      <c r="N13" s="4">
        <f t="shared" ref="N13:O13" si="12">SUM(N14:N15)</f>
        <v>8000000</v>
      </c>
      <c r="O13" s="4">
        <f t="shared" si="12"/>
        <v>2000000</v>
      </c>
      <c r="P13" s="10">
        <f>O13/M13</f>
        <v>0.2</v>
      </c>
    </row>
    <row r="14" spans="1:16" ht="35.1" customHeight="1">
      <c r="A14" s="349"/>
      <c r="B14" s="332" t="s">
        <v>1</v>
      </c>
      <c r="C14" s="333"/>
      <c r="D14" s="333"/>
      <c r="E14" s="333"/>
      <c r="F14" s="36">
        <f t="shared" ref="F14:F17" si="13">G14+H14</f>
        <v>0</v>
      </c>
      <c r="G14" s="56">
        <v>0</v>
      </c>
      <c r="H14" s="56">
        <v>0</v>
      </c>
      <c r="I14" s="57"/>
      <c r="J14" s="58"/>
      <c r="K14" s="58"/>
      <c r="L14" s="58"/>
      <c r="M14" s="36">
        <f t="shared" ref="M14:M15" si="14">N14+O14</f>
        <v>0</v>
      </c>
      <c r="N14" s="58">
        <f>G14+J14</f>
        <v>0</v>
      </c>
      <c r="O14" s="58">
        <f>H14+K14</f>
        <v>0</v>
      </c>
      <c r="P14" s="59"/>
    </row>
    <row r="15" spans="1:16" ht="35.1" customHeight="1">
      <c r="A15" s="349"/>
      <c r="B15" s="340" t="s">
        <v>2</v>
      </c>
      <c r="C15" s="341"/>
      <c r="D15" s="341"/>
      <c r="E15" s="341"/>
      <c r="F15" s="31">
        <f t="shared" si="13"/>
        <v>10000000</v>
      </c>
      <c r="G15" s="32">
        <v>8000000</v>
      </c>
      <c r="H15" s="32">
        <v>2000000</v>
      </c>
      <c r="I15" s="60"/>
      <c r="J15" s="34"/>
      <c r="K15" s="34"/>
      <c r="L15" s="34"/>
      <c r="M15" s="31">
        <f t="shared" si="14"/>
        <v>10000000</v>
      </c>
      <c r="N15" s="61">
        <f>G15+J15</f>
        <v>8000000</v>
      </c>
      <c r="O15" s="61">
        <f>H15+K15</f>
        <v>2000000</v>
      </c>
      <c r="P15" s="62"/>
    </row>
    <row r="16" spans="1:16" ht="35.1" customHeight="1">
      <c r="A16" s="349" t="s">
        <v>40</v>
      </c>
      <c r="B16" s="337" t="s">
        <v>10</v>
      </c>
      <c r="C16" s="337"/>
      <c r="D16" s="337"/>
      <c r="E16" s="337"/>
      <c r="F16" s="4">
        <f>F17</f>
        <v>3000000</v>
      </c>
      <c r="G16" s="4">
        <f t="shared" ref="G16:H16" si="15">G17</f>
        <v>3000000</v>
      </c>
      <c r="H16" s="4">
        <f t="shared" si="15"/>
        <v>0</v>
      </c>
      <c r="I16" s="11"/>
      <c r="J16" s="4">
        <f t="shared" ref="J16:K16" si="16">J17</f>
        <v>0</v>
      </c>
      <c r="K16" s="4">
        <f t="shared" si="16"/>
        <v>0</v>
      </c>
      <c r="L16" s="4"/>
      <c r="M16" s="4">
        <f>M17</f>
        <v>3000000</v>
      </c>
      <c r="N16" s="4">
        <f t="shared" ref="N16:O16" si="17">N17</f>
        <v>3000000</v>
      </c>
      <c r="O16" s="4">
        <f t="shared" si="17"/>
        <v>0</v>
      </c>
      <c r="P16" s="12"/>
    </row>
    <row r="17" spans="1:24" ht="35.1" customHeight="1" thickBot="1">
      <c r="A17" s="350"/>
      <c r="B17" s="342" t="s">
        <v>3</v>
      </c>
      <c r="C17" s="343"/>
      <c r="D17" s="343"/>
      <c r="E17" s="343"/>
      <c r="F17" s="5">
        <f t="shared" si="13"/>
        <v>3000000</v>
      </c>
      <c r="G17" s="13">
        <v>3000000</v>
      </c>
      <c r="H17" s="14"/>
      <c r="I17" s="15"/>
      <c r="J17" s="14"/>
      <c r="K17" s="14"/>
      <c r="L17" s="14"/>
      <c r="M17" s="5">
        <f t="shared" ref="M17" si="18">N17+O17</f>
        <v>3000000</v>
      </c>
      <c r="N17" s="14">
        <f>G17+J17</f>
        <v>3000000</v>
      </c>
      <c r="O17" s="14"/>
      <c r="P17" s="16"/>
    </row>
    <row r="18" spans="1:24" ht="23.25" customHeight="1">
      <c r="A18" s="327"/>
      <c r="B18" s="327"/>
      <c r="C18" s="327"/>
      <c r="D18" s="327"/>
      <c r="E18" s="327"/>
      <c r="F18" s="327"/>
      <c r="G18" s="327"/>
      <c r="H18" s="327"/>
      <c r="I18" s="327"/>
      <c r="J18" s="327"/>
      <c r="K18" s="327"/>
      <c r="L18" s="327"/>
      <c r="M18" s="327"/>
      <c r="N18" s="327"/>
      <c r="O18" s="327"/>
      <c r="P18" s="327"/>
      <c r="Q18" s="327"/>
      <c r="R18" s="327"/>
      <c r="S18" s="327"/>
      <c r="T18" s="327"/>
      <c r="U18" s="327"/>
      <c r="V18" s="327"/>
      <c r="W18" s="327"/>
      <c r="X18" s="327"/>
    </row>
  </sheetData>
  <mergeCells count="22">
    <mergeCell ref="A3:G3"/>
    <mergeCell ref="A2:P2"/>
    <mergeCell ref="A13:A15"/>
    <mergeCell ref="B13:E13"/>
    <mergeCell ref="A16:A17"/>
    <mergeCell ref="B16:E16"/>
    <mergeCell ref="A1:P1"/>
    <mergeCell ref="A4:E5"/>
    <mergeCell ref="A18:X18"/>
    <mergeCell ref="F4:I4"/>
    <mergeCell ref="J4:L4"/>
    <mergeCell ref="M4:P4"/>
    <mergeCell ref="B14:E14"/>
    <mergeCell ref="A7:A12"/>
    <mergeCell ref="B7:E7"/>
    <mergeCell ref="B8:B9"/>
    <mergeCell ref="C8:E8"/>
    <mergeCell ref="B10:B12"/>
    <mergeCell ref="C10:E10"/>
    <mergeCell ref="B15:E15"/>
    <mergeCell ref="B17:E17"/>
    <mergeCell ref="A6:E6"/>
  </mergeCells>
  <phoneticPr fontId="7" type="noConversion"/>
  <printOptions horizontalCentered="1"/>
  <pageMargins left="0.11811023622047245" right="0.11811023622047245" top="0.74803149606299213" bottom="0.55118110236220474" header="0.31496062992125984" footer="0.31496062992125984"/>
  <pageSetup paperSize="9" scale="31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28"/>
  <sheetViews>
    <sheetView zoomScale="75" zoomScaleNormal="75" workbookViewId="0">
      <selection activeCell="D16" sqref="D16"/>
    </sheetView>
  </sheetViews>
  <sheetFormatPr defaultRowHeight="13.5"/>
  <cols>
    <col min="1" max="1" width="5.85546875" customWidth="1"/>
    <col min="2" max="2" width="10.28515625" customWidth="1"/>
    <col min="3" max="3" width="34.42578125" customWidth="1"/>
    <col min="4" max="4" width="50.42578125" customWidth="1"/>
    <col min="5" max="5" width="18.140625" style="295" customWidth="1"/>
    <col min="6" max="9" width="8.5703125" style="295" customWidth="1"/>
    <col min="10" max="15" width="10.28515625" customWidth="1"/>
    <col min="16" max="16" width="47.42578125" customWidth="1"/>
    <col min="17" max="17" width="14.28515625" customWidth="1"/>
    <col min="18" max="18" width="10.28515625" customWidth="1"/>
    <col min="19" max="19" width="14.140625" customWidth="1"/>
    <col min="20" max="24" width="10.28515625" customWidth="1"/>
    <col min="25" max="25" width="11.140625" customWidth="1"/>
    <col min="26" max="26" width="10.28515625" customWidth="1"/>
    <col min="27" max="27" width="11.42578125" customWidth="1"/>
    <col min="28" max="28" width="12.140625" customWidth="1"/>
    <col min="29" max="29" width="18.5703125" customWidth="1"/>
    <col min="30" max="30" width="15.85546875" customWidth="1"/>
    <col min="31" max="31" width="15.42578125" customWidth="1"/>
    <col min="32" max="32" width="16.28515625" customWidth="1"/>
    <col min="33" max="33" width="19.5703125" customWidth="1"/>
    <col min="34" max="34" width="10.28515625" customWidth="1"/>
  </cols>
  <sheetData>
    <row r="1" spans="1:44" s="217" customFormat="1" ht="33.75">
      <c r="A1" s="351" t="s">
        <v>896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1"/>
      <c r="AH1" s="351"/>
    </row>
    <row r="2" spans="1:44" s="217" customFormat="1" ht="112.5" customHeight="1">
      <c r="A2" s="356" t="s">
        <v>902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244"/>
      <c r="M2" s="244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244"/>
      <c r="Z2" s="244"/>
      <c r="AA2" s="244"/>
      <c r="AB2" s="244"/>
      <c r="AC2" s="244"/>
      <c r="AD2" s="244"/>
      <c r="AE2" s="244"/>
      <c r="AF2" s="244"/>
      <c r="AG2" s="244"/>
      <c r="AH2" s="244"/>
    </row>
    <row r="3" spans="1:44" s="217" customFormat="1" ht="8.25" customHeight="1" thickBot="1">
      <c r="A3" s="352"/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352"/>
      <c r="P3" s="352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</row>
    <row r="4" spans="1:44" s="219" customFormat="1" ht="54.75" customHeight="1">
      <c r="A4" s="220" t="s">
        <v>802</v>
      </c>
      <c r="B4" s="221" t="s">
        <v>803</v>
      </c>
      <c r="C4" s="221" t="s">
        <v>804</v>
      </c>
      <c r="D4" s="221" t="s">
        <v>805</v>
      </c>
      <c r="E4" s="221" t="s">
        <v>905</v>
      </c>
      <c r="F4" s="221" t="s">
        <v>906</v>
      </c>
      <c r="G4" s="221" t="s">
        <v>907</v>
      </c>
      <c r="H4" s="221" t="s">
        <v>908</v>
      </c>
      <c r="I4" s="221" t="s">
        <v>909</v>
      </c>
      <c r="J4" s="280" t="s">
        <v>880</v>
      </c>
      <c r="K4" s="222" t="s">
        <v>90</v>
      </c>
      <c r="L4" s="222" t="s">
        <v>91</v>
      </c>
      <c r="M4" s="222" t="s">
        <v>92</v>
      </c>
      <c r="N4" s="222" t="s">
        <v>806</v>
      </c>
      <c r="O4" s="223" t="s">
        <v>84</v>
      </c>
      <c r="P4" s="224" t="s">
        <v>881</v>
      </c>
      <c r="Q4" s="224" t="s">
        <v>831</v>
      </c>
      <c r="R4" s="224" t="s">
        <v>807</v>
      </c>
      <c r="S4" s="227" t="s">
        <v>895</v>
      </c>
      <c r="T4" s="224" t="s">
        <v>808</v>
      </c>
      <c r="U4" s="277" t="s">
        <v>809</v>
      </c>
      <c r="V4" s="224" t="s">
        <v>810</v>
      </c>
      <c r="W4" s="224" t="s">
        <v>811</v>
      </c>
      <c r="X4" s="277" t="s">
        <v>812</v>
      </c>
      <c r="Y4" s="225" t="s">
        <v>813</v>
      </c>
      <c r="Z4" s="226" t="s">
        <v>814</v>
      </c>
      <c r="AA4" s="277" t="s">
        <v>815</v>
      </c>
      <c r="AB4" s="226" t="s">
        <v>829</v>
      </c>
      <c r="AC4" s="277" t="s">
        <v>19</v>
      </c>
      <c r="AD4" s="226" t="s">
        <v>816</v>
      </c>
      <c r="AE4" s="226" t="s">
        <v>817</v>
      </c>
      <c r="AF4" s="226" t="s">
        <v>83</v>
      </c>
      <c r="AG4" s="226" t="s">
        <v>818</v>
      </c>
      <c r="AH4" s="226" t="s">
        <v>830</v>
      </c>
    </row>
    <row r="5" spans="1:44" s="232" customFormat="1" ht="21.75" customHeight="1">
      <c r="A5" s="353"/>
      <c r="B5" s="354"/>
      <c r="C5" s="354"/>
      <c r="D5" s="354"/>
      <c r="E5" s="354"/>
      <c r="F5" s="354"/>
      <c r="G5" s="354"/>
      <c r="H5" s="354"/>
      <c r="I5" s="354"/>
      <c r="J5" s="354"/>
      <c r="K5" s="354"/>
      <c r="L5" s="354"/>
      <c r="M5" s="354"/>
      <c r="N5" s="354"/>
      <c r="O5" s="354"/>
      <c r="P5" s="354"/>
      <c r="Q5" s="354"/>
      <c r="R5" s="228"/>
      <c r="S5" s="228"/>
      <c r="T5" s="229"/>
      <c r="U5" s="229"/>
      <c r="V5" s="230"/>
      <c r="W5" s="230">
        <f>SUM(W7:W25)</f>
        <v>5</v>
      </c>
      <c r="X5" s="281">
        <f>SUM(X6:X25)</f>
        <v>135</v>
      </c>
      <c r="Y5" s="281">
        <f>SUM(Y6:Y25)</f>
        <v>2875</v>
      </c>
      <c r="Z5" s="231"/>
      <c r="AA5" s="283"/>
      <c r="AB5" s="284"/>
      <c r="AC5" s="278">
        <f>SUM(AC7:AC25)</f>
        <v>177611259</v>
      </c>
      <c r="AD5" s="230">
        <f>SUM(AD7:AD25)</f>
        <v>11125000</v>
      </c>
      <c r="AE5" s="230">
        <f>SUM(AE7:AE25)</f>
        <v>20000000</v>
      </c>
      <c r="AF5" s="230">
        <f>SUM(AF7:AF25)</f>
        <v>10000000</v>
      </c>
      <c r="AG5" s="281">
        <f>SUM(AG6:AG25)</f>
        <v>236502451</v>
      </c>
      <c r="AH5" s="231"/>
    </row>
    <row r="6" spans="1:44" s="239" customFormat="1" ht="21.75" customHeight="1">
      <c r="A6" s="233">
        <v>1</v>
      </c>
      <c r="B6" s="234" t="s">
        <v>877</v>
      </c>
      <c r="C6" s="234" t="s">
        <v>821</v>
      </c>
      <c r="D6" s="234" t="s">
        <v>822</v>
      </c>
      <c r="E6" s="235"/>
      <c r="F6" s="235"/>
      <c r="G6" s="235"/>
      <c r="H6" s="235"/>
      <c r="I6" s="235"/>
      <c r="J6" s="235" t="s">
        <v>890</v>
      </c>
      <c r="K6" s="235" t="s">
        <v>891</v>
      </c>
      <c r="L6" s="235" t="s">
        <v>892</v>
      </c>
      <c r="M6" s="235" t="s">
        <v>883</v>
      </c>
      <c r="N6" s="235" t="s">
        <v>884</v>
      </c>
      <c r="O6" s="235" t="s">
        <v>893</v>
      </c>
      <c r="P6" s="235" t="s">
        <v>894</v>
      </c>
      <c r="Q6" s="234" t="s">
        <v>826</v>
      </c>
      <c r="R6" s="234" t="s">
        <v>824</v>
      </c>
      <c r="S6" s="234" t="s">
        <v>820</v>
      </c>
      <c r="T6" s="236">
        <v>3</v>
      </c>
      <c r="U6" s="236">
        <v>30</v>
      </c>
      <c r="V6" s="236">
        <v>20</v>
      </c>
      <c r="W6" s="236">
        <v>2</v>
      </c>
      <c r="X6" s="282">
        <f t="shared" ref="X6" si="0">V6*W6</f>
        <v>40</v>
      </c>
      <c r="Y6" s="282">
        <f t="shared" ref="Y6" si="1">U6*V6*W6/8</f>
        <v>150</v>
      </c>
      <c r="Z6" s="236">
        <v>6850</v>
      </c>
      <c r="AA6" s="285">
        <f t="shared" ref="AA6" si="2">ROUNDDOWN(AC6/U6/X6,0)</f>
        <v>14305</v>
      </c>
      <c r="AB6" s="286">
        <f t="shared" ref="AB6" si="3">AA6/Z6*100</f>
        <v>208.83211678832117</v>
      </c>
      <c r="AC6" s="279">
        <v>17166192</v>
      </c>
      <c r="AD6" s="237">
        <v>600000</v>
      </c>
      <c r="AE6" s="237">
        <v>0</v>
      </c>
      <c r="AF6" s="237">
        <v>0</v>
      </c>
      <c r="AG6" s="287">
        <f t="shared" ref="AG6" si="4">AC6+AD6+AE6+AF6</f>
        <v>17766192</v>
      </c>
      <c r="AH6" s="238" t="s">
        <v>885</v>
      </c>
    </row>
    <row r="7" spans="1:44" s="239" customFormat="1" ht="21.75" customHeight="1">
      <c r="A7" s="233">
        <v>2</v>
      </c>
      <c r="B7" s="234" t="s">
        <v>877</v>
      </c>
      <c r="C7" s="234" t="s">
        <v>821</v>
      </c>
      <c r="D7" s="234" t="s">
        <v>822</v>
      </c>
      <c r="E7" s="235"/>
      <c r="F7" s="235"/>
      <c r="G7" s="235"/>
      <c r="H7" s="235"/>
      <c r="I7" s="235"/>
      <c r="J7" s="235" t="s">
        <v>823</v>
      </c>
      <c r="K7" s="235" t="s">
        <v>401</v>
      </c>
      <c r="L7" s="235" t="s">
        <v>102</v>
      </c>
      <c r="M7" s="235" t="s">
        <v>109</v>
      </c>
      <c r="N7" s="235" t="s">
        <v>102</v>
      </c>
      <c r="O7" s="235" t="s">
        <v>828</v>
      </c>
      <c r="P7" s="235" t="s">
        <v>879</v>
      </c>
      <c r="Q7" s="234" t="s">
        <v>827</v>
      </c>
      <c r="R7" s="234" t="s">
        <v>824</v>
      </c>
      <c r="S7" s="234" t="s">
        <v>819</v>
      </c>
      <c r="T7" s="236">
        <v>60</v>
      </c>
      <c r="U7" s="236">
        <v>400</v>
      </c>
      <c r="V7" s="236">
        <v>25</v>
      </c>
      <c r="W7" s="236">
        <v>2</v>
      </c>
      <c r="X7" s="282">
        <f>V7*W7</f>
        <v>50</v>
      </c>
      <c r="Y7" s="282">
        <f>U7*V7*W7/8</f>
        <v>2500</v>
      </c>
      <c r="Z7" s="236">
        <v>6530</v>
      </c>
      <c r="AA7" s="285">
        <f>ROUNDDOWN(AC7/U7/X7,0)</f>
        <v>7689</v>
      </c>
      <c r="AB7" s="286">
        <f>AA7/Z7*100</f>
        <v>117.74885145482389</v>
      </c>
      <c r="AC7" s="279">
        <v>153785479</v>
      </c>
      <c r="AD7" s="237">
        <v>10000000</v>
      </c>
      <c r="AE7" s="237">
        <v>20000000</v>
      </c>
      <c r="AF7" s="237">
        <v>0</v>
      </c>
      <c r="AG7" s="287">
        <f>AC7+AD7+AE7+AF7</f>
        <v>183785479</v>
      </c>
      <c r="AH7" s="238" t="s">
        <v>825</v>
      </c>
    </row>
    <row r="8" spans="1:44" s="239" customFormat="1" ht="21.75" customHeight="1">
      <c r="A8" s="233">
        <v>3</v>
      </c>
      <c r="B8" s="234" t="s">
        <v>877</v>
      </c>
      <c r="C8" s="234" t="s">
        <v>821</v>
      </c>
      <c r="D8" s="234" t="s">
        <v>822</v>
      </c>
      <c r="E8" s="235"/>
      <c r="F8" s="235"/>
      <c r="G8" s="235"/>
      <c r="H8" s="235"/>
      <c r="I8" s="235"/>
      <c r="J8" s="235" t="s">
        <v>886</v>
      </c>
      <c r="K8" s="235" t="s">
        <v>887</v>
      </c>
      <c r="L8" s="235" t="s">
        <v>884</v>
      </c>
      <c r="M8" s="235" t="s">
        <v>888</v>
      </c>
      <c r="N8" s="235" t="s">
        <v>884</v>
      </c>
      <c r="O8" s="235" t="s">
        <v>828</v>
      </c>
      <c r="P8" s="235" t="s">
        <v>878</v>
      </c>
      <c r="Q8" s="234" t="s">
        <v>826</v>
      </c>
      <c r="R8" s="234" t="s">
        <v>824</v>
      </c>
      <c r="S8" s="234" t="s">
        <v>88</v>
      </c>
      <c r="T8" s="236">
        <v>5</v>
      </c>
      <c r="U8" s="236">
        <v>40</v>
      </c>
      <c r="V8" s="236">
        <v>15</v>
      </c>
      <c r="W8" s="236">
        <v>3</v>
      </c>
      <c r="X8" s="282">
        <f t="shared" ref="X8:X25" si="5">V8*W8</f>
        <v>45</v>
      </c>
      <c r="Y8" s="282">
        <f t="shared" ref="Y8:Y25" si="6">U8*V8*W8/8</f>
        <v>225</v>
      </c>
      <c r="Z8" s="236">
        <v>7250</v>
      </c>
      <c r="AA8" s="285">
        <f t="shared" ref="AA8:AA25" si="7">ROUNDDOWN(AC8/U8/X8,0)</f>
        <v>13236</v>
      </c>
      <c r="AB8" s="286">
        <f t="shared" ref="AB8:AB25" si="8">AA8/Z8*100</f>
        <v>182.5655172413793</v>
      </c>
      <c r="AC8" s="279">
        <v>23825780</v>
      </c>
      <c r="AD8" s="237">
        <v>1125000</v>
      </c>
      <c r="AE8" s="237">
        <v>0</v>
      </c>
      <c r="AF8" s="237">
        <v>10000000</v>
      </c>
      <c r="AG8" s="287">
        <f t="shared" ref="AG8:AG25" si="9">AC8+AD8+AE8+AF8</f>
        <v>34950780</v>
      </c>
      <c r="AH8" s="238" t="s">
        <v>825</v>
      </c>
    </row>
    <row r="9" spans="1:44" s="239" customFormat="1" ht="21.75" customHeight="1">
      <c r="A9" s="233">
        <v>4</v>
      </c>
      <c r="B9" s="234"/>
      <c r="C9" s="234"/>
      <c r="D9" s="234"/>
      <c r="E9" s="235"/>
      <c r="F9" s="235"/>
      <c r="G9" s="235"/>
      <c r="H9" s="235"/>
      <c r="I9" s="235"/>
      <c r="J9" s="235"/>
      <c r="K9" s="235"/>
      <c r="L9" s="235"/>
      <c r="M9" s="235"/>
      <c r="N9" s="235"/>
      <c r="O9" s="235"/>
      <c r="P9" s="235"/>
      <c r="Q9" s="234"/>
      <c r="R9" s="234"/>
      <c r="S9" s="234"/>
      <c r="T9" s="236"/>
      <c r="U9" s="236"/>
      <c r="V9" s="236"/>
      <c r="W9" s="236"/>
      <c r="X9" s="282">
        <f t="shared" si="5"/>
        <v>0</v>
      </c>
      <c r="Y9" s="282">
        <f t="shared" si="6"/>
        <v>0</v>
      </c>
      <c r="Z9" s="236"/>
      <c r="AA9" s="285" t="e">
        <f t="shared" si="7"/>
        <v>#DIV/0!</v>
      </c>
      <c r="AB9" s="286" t="e">
        <f t="shared" si="8"/>
        <v>#DIV/0!</v>
      </c>
      <c r="AC9" s="279"/>
      <c r="AD9" s="237"/>
      <c r="AE9" s="237"/>
      <c r="AF9" s="237"/>
      <c r="AG9" s="287">
        <f t="shared" si="9"/>
        <v>0</v>
      </c>
      <c r="AH9" s="238"/>
    </row>
    <row r="10" spans="1:44" s="239" customFormat="1" ht="21.75" customHeight="1">
      <c r="A10" s="233">
        <v>5</v>
      </c>
      <c r="B10" s="234"/>
      <c r="C10" s="234"/>
      <c r="D10" s="234"/>
      <c r="E10" s="235"/>
      <c r="F10" s="235"/>
      <c r="G10" s="235"/>
      <c r="H10" s="235"/>
      <c r="I10" s="235"/>
      <c r="J10" s="235"/>
      <c r="K10" s="235"/>
      <c r="L10" s="235"/>
      <c r="M10" s="235"/>
      <c r="N10" s="235"/>
      <c r="O10" s="235"/>
      <c r="P10" s="235"/>
      <c r="Q10" s="234"/>
      <c r="R10" s="234"/>
      <c r="S10" s="234"/>
      <c r="T10" s="236"/>
      <c r="U10" s="236"/>
      <c r="V10" s="236"/>
      <c r="W10" s="236"/>
      <c r="X10" s="282">
        <f t="shared" si="5"/>
        <v>0</v>
      </c>
      <c r="Y10" s="282">
        <f t="shared" si="6"/>
        <v>0</v>
      </c>
      <c r="Z10" s="236"/>
      <c r="AA10" s="285" t="e">
        <f t="shared" si="7"/>
        <v>#DIV/0!</v>
      </c>
      <c r="AB10" s="286" t="e">
        <f t="shared" si="8"/>
        <v>#DIV/0!</v>
      </c>
      <c r="AC10" s="279"/>
      <c r="AD10" s="237"/>
      <c r="AE10" s="237"/>
      <c r="AF10" s="237"/>
      <c r="AG10" s="287">
        <f t="shared" si="9"/>
        <v>0</v>
      </c>
      <c r="AH10" s="238"/>
    </row>
    <row r="11" spans="1:44" s="239" customFormat="1" ht="21.75" customHeight="1">
      <c r="A11" s="233">
        <v>6</v>
      </c>
      <c r="B11" s="234"/>
      <c r="C11" s="234"/>
      <c r="D11" s="234"/>
      <c r="E11" s="235"/>
      <c r="F11" s="235"/>
      <c r="G11" s="235"/>
      <c r="H11" s="235"/>
      <c r="I11" s="235"/>
      <c r="J11" s="235"/>
      <c r="K11" s="235"/>
      <c r="L11" s="235"/>
      <c r="M11" s="235"/>
      <c r="N11" s="235"/>
      <c r="O11" s="235"/>
      <c r="P11" s="235"/>
      <c r="Q11" s="234"/>
      <c r="R11" s="234"/>
      <c r="S11" s="234"/>
      <c r="T11" s="236"/>
      <c r="U11" s="236"/>
      <c r="V11" s="236"/>
      <c r="W11" s="236"/>
      <c r="X11" s="282">
        <f t="shared" si="5"/>
        <v>0</v>
      </c>
      <c r="Y11" s="282">
        <f t="shared" si="6"/>
        <v>0</v>
      </c>
      <c r="Z11" s="236"/>
      <c r="AA11" s="285" t="e">
        <f t="shared" si="7"/>
        <v>#DIV/0!</v>
      </c>
      <c r="AB11" s="286" t="e">
        <f t="shared" si="8"/>
        <v>#DIV/0!</v>
      </c>
      <c r="AC11" s="279"/>
      <c r="AD11" s="237"/>
      <c r="AE11" s="237"/>
      <c r="AF11" s="237"/>
      <c r="AG11" s="287">
        <f t="shared" si="9"/>
        <v>0</v>
      </c>
      <c r="AH11" s="238"/>
    </row>
    <row r="12" spans="1:44" s="239" customFormat="1" ht="21.75" customHeight="1">
      <c r="A12" s="233">
        <v>7</v>
      </c>
      <c r="B12" s="234"/>
      <c r="C12" s="234"/>
      <c r="D12" s="234"/>
      <c r="E12" s="235"/>
      <c r="F12" s="235"/>
      <c r="G12" s="235"/>
      <c r="H12" s="235"/>
      <c r="I12" s="235"/>
      <c r="J12" s="235"/>
      <c r="K12" s="235"/>
      <c r="L12" s="235"/>
      <c r="M12" s="235"/>
      <c r="N12" s="235"/>
      <c r="O12" s="235"/>
      <c r="P12" s="235"/>
      <c r="Q12" s="234"/>
      <c r="R12" s="234"/>
      <c r="S12" s="234"/>
      <c r="T12" s="236"/>
      <c r="U12" s="236"/>
      <c r="V12" s="236"/>
      <c r="W12" s="236"/>
      <c r="X12" s="282">
        <f t="shared" si="5"/>
        <v>0</v>
      </c>
      <c r="Y12" s="282">
        <f t="shared" si="6"/>
        <v>0</v>
      </c>
      <c r="Z12" s="236"/>
      <c r="AA12" s="285" t="e">
        <f t="shared" si="7"/>
        <v>#DIV/0!</v>
      </c>
      <c r="AB12" s="286" t="e">
        <f t="shared" si="8"/>
        <v>#DIV/0!</v>
      </c>
      <c r="AC12" s="279"/>
      <c r="AD12" s="237"/>
      <c r="AE12" s="237"/>
      <c r="AF12" s="237"/>
      <c r="AG12" s="287">
        <f t="shared" si="9"/>
        <v>0</v>
      </c>
      <c r="AH12" s="238"/>
    </row>
    <row r="13" spans="1:44" s="239" customFormat="1" ht="21.75" customHeight="1">
      <c r="A13" s="233">
        <v>8</v>
      </c>
      <c r="B13" s="234"/>
      <c r="C13" s="234"/>
      <c r="D13" s="234"/>
      <c r="E13" s="235"/>
      <c r="F13" s="235"/>
      <c r="G13" s="235"/>
      <c r="H13" s="235"/>
      <c r="I13" s="235"/>
      <c r="J13" s="235"/>
      <c r="K13" s="235"/>
      <c r="L13" s="235"/>
      <c r="M13" s="235"/>
      <c r="N13" s="235"/>
      <c r="O13" s="235"/>
      <c r="P13" s="235"/>
      <c r="Q13" s="234"/>
      <c r="R13" s="234"/>
      <c r="S13" s="234"/>
      <c r="T13" s="236"/>
      <c r="U13" s="236"/>
      <c r="V13" s="236"/>
      <c r="W13" s="236"/>
      <c r="X13" s="282">
        <f t="shared" si="5"/>
        <v>0</v>
      </c>
      <c r="Y13" s="282">
        <f t="shared" si="6"/>
        <v>0</v>
      </c>
      <c r="Z13" s="236"/>
      <c r="AA13" s="285" t="e">
        <f t="shared" si="7"/>
        <v>#DIV/0!</v>
      </c>
      <c r="AB13" s="286" t="e">
        <f t="shared" si="8"/>
        <v>#DIV/0!</v>
      </c>
      <c r="AC13" s="279"/>
      <c r="AD13" s="237"/>
      <c r="AE13" s="237"/>
      <c r="AF13" s="237"/>
      <c r="AG13" s="287">
        <f t="shared" si="9"/>
        <v>0</v>
      </c>
      <c r="AH13" s="238"/>
    </row>
    <row r="14" spans="1:44" s="239" customFormat="1" ht="21.75" customHeight="1">
      <c r="A14" s="233">
        <v>9</v>
      </c>
      <c r="B14" s="234"/>
      <c r="C14" s="234"/>
      <c r="D14" s="234"/>
      <c r="E14" s="235"/>
      <c r="F14" s="235"/>
      <c r="G14" s="235"/>
      <c r="H14" s="235"/>
      <c r="I14" s="235"/>
      <c r="J14" s="235"/>
      <c r="K14" s="235"/>
      <c r="L14" s="235"/>
      <c r="M14" s="235"/>
      <c r="N14" s="235"/>
      <c r="O14" s="235"/>
      <c r="P14" s="235"/>
      <c r="Q14" s="234"/>
      <c r="R14" s="234"/>
      <c r="S14" s="234"/>
      <c r="T14" s="236"/>
      <c r="U14" s="236"/>
      <c r="V14" s="236"/>
      <c r="W14" s="236"/>
      <c r="X14" s="282">
        <f t="shared" si="5"/>
        <v>0</v>
      </c>
      <c r="Y14" s="282">
        <f t="shared" si="6"/>
        <v>0</v>
      </c>
      <c r="Z14" s="236"/>
      <c r="AA14" s="285" t="e">
        <f t="shared" si="7"/>
        <v>#DIV/0!</v>
      </c>
      <c r="AB14" s="286" t="e">
        <f t="shared" si="8"/>
        <v>#DIV/0!</v>
      </c>
      <c r="AC14" s="279"/>
      <c r="AD14" s="237"/>
      <c r="AE14" s="237"/>
      <c r="AF14" s="237"/>
      <c r="AG14" s="287">
        <f t="shared" si="9"/>
        <v>0</v>
      </c>
      <c r="AH14" s="238"/>
    </row>
    <row r="15" spans="1:44" s="239" customFormat="1" ht="21.75" customHeight="1">
      <c r="A15" s="233">
        <v>10</v>
      </c>
      <c r="B15" s="234"/>
      <c r="C15" s="234"/>
      <c r="D15" s="234"/>
      <c r="E15" s="235"/>
      <c r="F15" s="235"/>
      <c r="G15" s="235"/>
      <c r="H15" s="235"/>
      <c r="I15" s="235"/>
      <c r="J15" s="234"/>
      <c r="K15" s="235"/>
      <c r="L15" s="235"/>
      <c r="M15" s="235"/>
      <c r="N15" s="235"/>
      <c r="O15" s="235"/>
      <c r="P15" s="235"/>
      <c r="Q15" s="234"/>
      <c r="R15" s="234"/>
      <c r="S15" s="234"/>
      <c r="T15" s="236"/>
      <c r="U15" s="236"/>
      <c r="V15" s="236"/>
      <c r="W15" s="236"/>
      <c r="X15" s="282">
        <f t="shared" si="5"/>
        <v>0</v>
      </c>
      <c r="Y15" s="282">
        <f t="shared" si="6"/>
        <v>0</v>
      </c>
      <c r="Z15" s="236"/>
      <c r="AA15" s="285" t="e">
        <f t="shared" si="7"/>
        <v>#DIV/0!</v>
      </c>
      <c r="AB15" s="286" t="e">
        <f t="shared" si="8"/>
        <v>#DIV/0!</v>
      </c>
      <c r="AC15" s="279"/>
      <c r="AD15" s="237"/>
      <c r="AE15" s="237"/>
      <c r="AF15" s="237"/>
      <c r="AG15" s="287">
        <f t="shared" si="9"/>
        <v>0</v>
      </c>
      <c r="AH15" s="238"/>
      <c r="AM15" s="240"/>
      <c r="AN15" s="240"/>
      <c r="AO15" s="240"/>
      <c r="AP15" s="240"/>
      <c r="AQ15" s="240"/>
      <c r="AR15" s="240"/>
    </row>
    <row r="16" spans="1:44" s="239" customFormat="1" ht="21.75" customHeight="1">
      <c r="A16" s="233">
        <v>11</v>
      </c>
      <c r="B16" s="234"/>
      <c r="C16" s="234"/>
      <c r="D16" s="234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4"/>
      <c r="R16" s="234"/>
      <c r="S16" s="234"/>
      <c r="T16" s="236"/>
      <c r="U16" s="236"/>
      <c r="V16" s="236"/>
      <c r="W16" s="236"/>
      <c r="X16" s="282">
        <f t="shared" si="5"/>
        <v>0</v>
      </c>
      <c r="Y16" s="282">
        <f t="shared" si="6"/>
        <v>0</v>
      </c>
      <c r="Z16" s="236"/>
      <c r="AA16" s="285" t="e">
        <f t="shared" si="7"/>
        <v>#DIV/0!</v>
      </c>
      <c r="AB16" s="286" t="e">
        <f t="shared" si="8"/>
        <v>#DIV/0!</v>
      </c>
      <c r="AC16" s="279"/>
      <c r="AD16" s="237"/>
      <c r="AE16" s="237"/>
      <c r="AF16" s="237"/>
      <c r="AG16" s="287">
        <f t="shared" si="9"/>
        <v>0</v>
      </c>
      <c r="AH16" s="238"/>
      <c r="AI16" s="240"/>
      <c r="AJ16" s="240"/>
      <c r="AK16" s="240"/>
      <c r="AL16" s="240"/>
      <c r="AM16" s="240"/>
      <c r="AN16" s="240"/>
      <c r="AO16" s="240"/>
      <c r="AP16" s="240"/>
      <c r="AQ16" s="240"/>
      <c r="AR16" s="240"/>
    </row>
    <row r="17" spans="1:44" s="241" customFormat="1" ht="21.75" customHeight="1">
      <c r="A17" s="233">
        <v>12</v>
      </c>
      <c r="B17" s="234"/>
      <c r="C17" s="234"/>
      <c r="D17" s="234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4"/>
      <c r="R17" s="234"/>
      <c r="S17" s="234"/>
      <c r="T17" s="236"/>
      <c r="U17" s="236"/>
      <c r="V17" s="236"/>
      <c r="W17" s="236"/>
      <c r="X17" s="282">
        <f t="shared" si="5"/>
        <v>0</v>
      </c>
      <c r="Y17" s="282">
        <f t="shared" si="6"/>
        <v>0</v>
      </c>
      <c r="Z17" s="236"/>
      <c r="AA17" s="285" t="e">
        <f t="shared" si="7"/>
        <v>#DIV/0!</v>
      </c>
      <c r="AB17" s="286" t="e">
        <f t="shared" si="8"/>
        <v>#DIV/0!</v>
      </c>
      <c r="AC17" s="279"/>
      <c r="AD17" s="237"/>
      <c r="AE17" s="237"/>
      <c r="AF17" s="237"/>
      <c r="AG17" s="287">
        <f t="shared" si="9"/>
        <v>0</v>
      </c>
      <c r="AH17" s="238"/>
      <c r="AI17" s="240"/>
      <c r="AJ17" s="240"/>
      <c r="AK17" s="240"/>
      <c r="AL17" s="240"/>
      <c r="AM17" s="240"/>
      <c r="AN17" s="240"/>
      <c r="AO17" s="240"/>
      <c r="AP17" s="240"/>
      <c r="AQ17" s="240"/>
      <c r="AR17" s="240"/>
    </row>
    <row r="18" spans="1:44" s="242" customFormat="1" ht="21.75" customHeight="1">
      <c r="A18" s="233">
        <v>13</v>
      </c>
      <c r="B18" s="234"/>
      <c r="C18" s="234"/>
      <c r="D18" s="234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4"/>
      <c r="R18" s="234"/>
      <c r="S18" s="234"/>
      <c r="T18" s="236"/>
      <c r="U18" s="236"/>
      <c r="V18" s="236"/>
      <c r="W18" s="236"/>
      <c r="X18" s="282">
        <f t="shared" si="5"/>
        <v>0</v>
      </c>
      <c r="Y18" s="282">
        <f t="shared" si="6"/>
        <v>0</v>
      </c>
      <c r="Z18" s="236"/>
      <c r="AA18" s="285" t="e">
        <f t="shared" si="7"/>
        <v>#DIV/0!</v>
      </c>
      <c r="AB18" s="286" t="e">
        <f t="shared" si="8"/>
        <v>#DIV/0!</v>
      </c>
      <c r="AC18" s="279"/>
      <c r="AD18" s="237"/>
      <c r="AE18" s="237"/>
      <c r="AF18" s="237"/>
      <c r="AG18" s="287">
        <f t="shared" si="9"/>
        <v>0</v>
      </c>
      <c r="AH18" s="238"/>
      <c r="AI18" s="240"/>
      <c r="AJ18" s="240"/>
      <c r="AK18" s="240"/>
      <c r="AL18" s="240"/>
      <c r="AM18" s="240"/>
      <c r="AN18" s="240"/>
      <c r="AO18" s="240"/>
      <c r="AP18" s="240"/>
      <c r="AQ18" s="240"/>
      <c r="AR18" s="240"/>
    </row>
    <row r="19" spans="1:44" s="239" customFormat="1" ht="21.75" customHeight="1">
      <c r="A19" s="233">
        <v>14</v>
      </c>
      <c r="B19" s="234"/>
      <c r="C19" s="234"/>
      <c r="D19" s="234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4"/>
      <c r="R19" s="234"/>
      <c r="S19" s="234"/>
      <c r="T19" s="236"/>
      <c r="U19" s="236"/>
      <c r="V19" s="236"/>
      <c r="W19" s="236"/>
      <c r="X19" s="282">
        <f t="shared" si="5"/>
        <v>0</v>
      </c>
      <c r="Y19" s="282">
        <f t="shared" si="6"/>
        <v>0</v>
      </c>
      <c r="Z19" s="236"/>
      <c r="AA19" s="285" t="e">
        <f t="shared" si="7"/>
        <v>#DIV/0!</v>
      </c>
      <c r="AB19" s="286" t="e">
        <f t="shared" si="8"/>
        <v>#DIV/0!</v>
      </c>
      <c r="AC19" s="279"/>
      <c r="AD19" s="237"/>
      <c r="AE19" s="237"/>
      <c r="AF19" s="237"/>
      <c r="AG19" s="287">
        <f t="shared" si="9"/>
        <v>0</v>
      </c>
      <c r="AH19" s="238"/>
      <c r="AI19" s="240"/>
      <c r="AJ19" s="240"/>
      <c r="AK19" s="240"/>
      <c r="AL19" s="240"/>
      <c r="AM19" s="240"/>
      <c r="AN19" s="240"/>
      <c r="AO19" s="240"/>
      <c r="AP19" s="240"/>
      <c r="AQ19" s="240"/>
      <c r="AR19" s="240"/>
    </row>
    <row r="20" spans="1:44" s="239" customFormat="1" ht="21.75" customHeight="1">
      <c r="A20" s="233">
        <v>15</v>
      </c>
      <c r="B20" s="234"/>
      <c r="C20" s="234"/>
      <c r="D20" s="234"/>
      <c r="E20" s="235"/>
      <c r="F20" s="235"/>
      <c r="G20" s="235"/>
      <c r="H20" s="235"/>
      <c r="I20" s="235"/>
      <c r="J20" s="235"/>
      <c r="K20" s="235"/>
      <c r="L20" s="235"/>
      <c r="M20" s="235"/>
      <c r="N20" s="235"/>
      <c r="O20" s="235"/>
      <c r="P20" s="235"/>
      <c r="Q20" s="234"/>
      <c r="R20" s="234"/>
      <c r="S20" s="234"/>
      <c r="T20" s="236"/>
      <c r="U20" s="236"/>
      <c r="V20" s="236"/>
      <c r="W20" s="236"/>
      <c r="X20" s="282">
        <f t="shared" si="5"/>
        <v>0</v>
      </c>
      <c r="Y20" s="282">
        <f t="shared" si="6"/>
        <v>0</v>
      </c>
      <c r="Z20" s="236"/>
      <c r="AA20" s="285" t="e">
        <f t="shared" si="7"/>
        <v>#DIV/0!</v>
      </c>
      <c r="AB20" s="286" t="e">
        <f t="shared" si="8"/>
        <v>#DIV/0!</v>
      </c>
      <c r="AC20" s="279"/>
      <c r="AD20" s="237"/>
      <c r="AE20" s="237"/>
      <c r="AF20" s="237"/>
      <c r="AG20" s="287">
        <f t="shared" si="9"/>
        <v>0</v>
      </c>
      <c r="AH20" s="238"/>
      <c r="AI20" s="240"/>
      <c r="AJ20" s="240"/>
      <c r="AK20" s="240"/>
      <c r="AL20" s="240"/>
      <c r="AM20" s="240"/>
      <c r="AN20" s="240"/>
      <c r="AO20" s="240"/>
      <c r="AP20" s="240"/>
      <c r="AQ20" s="240"/>
      <c r="AR20" s="240"/>
    </row>
    <row r="21" spans="1:44" s="239" customFormat="1" ht="21.75" customHeight="1">
      <c r="A21" s="233">
        <v>16</v>
      </c>
      <c r="B21" s="234"/>
      <c r="C21" s="234"/>
      <c r="D21" s="234"/>
      <c r="E21" s="235"/>
      <c r="F21" s="235"/>
      <c r="G21" s="235"/>
      <c r="H21" s="235"/>
      <c r="I21" s="235"/>
      <c r="J21" s="235"/>
      <c r="K21" s="235"/>
      <c r="L21" s="235"/>
      <c r="M21" s="235"/>
      <c r="N21" s="235"/>
      <c r="O21" s="235"/>
      <c r="P21" s="235"/>
      <c r="Q21" s="234"/>
      <c r="R21" s="234"/>
      <c r="S21" s="234"/>
      <c r="T21" s="236"/>
      <c r="U21" s="236"/>
      <c r="V21" s="236"/>
      <c r="W21" s="236"/>
      <c r="X21" s="282">
        <f t="shared" si="5"/>
        <v>0</v>
      </c>
      <c r="Y21" s="282">
        <f t="shared" si="6"/>
        <v>0</v>
      </c>
      <c r="Z21" s="236"/>
      <c r="AA21" s="285" t="e">
        <f t="shared" si="7"/>
        <v>#DIV/0!</v>
      </c>
      <c r="AB21" s="286" t="e">
        <f t="shared" si="8"/>
        <v>#DIV/0!</v>
      </c>
      <c r="AC21" s="279"/>
      <c r="AD21" s="237"/>
      <c r="AE21" s="237"/>
      <c r="AF21" s="237"/>
      <c r="AG21" s="287">
        <f t="shared" si="9"/>
        <v>0</v>
      </c>
      <c r="AH21" s="238"/>
      <c r="AI21" s="240"/>
      <c r="AJ21" s="240"/>
      <c r="AK21" s="240"/>
      <c r="AL21" s="240"/>
      <c r="AM21" s="240"/>
      <c r="AN21" s="240"/>
      <c r="AO21" s="240"/>
      <c r="AP21" s="240"/>
      <c r="AQ21" s="240"/>
      <c r="AR21" s="240"/>
    </row>
    <row r="22" spans="1:44" s="239" customFormat="1" ht="21.75" customHeight="1">
      <c r="A22" s="233">
        <v>17</v>
      </c>
      <c r="B22" s="234"/>
      <c r="C22" s="234"/>
      <c r="D22" s="234"/>
      <c r="E22" s="235"/>
      <c r="F22" s="235"/>
      <c r="G22" s="235"/>
      <c r="H22" s="235"/>
      <c r="I22" s="235"/>
      <c r="J22" s="235"/>
      <c r="K22" s="235"/>
      <c r="L22" s="235"/>
      <c r="M22" s="235"/>
      <c r="N22" s="235"/>
      <c r="O22" s="235"/>
      <c r="P22" s="235"/>
      <c r="Q22" s="234"/>
      <c r="R22" s="234"/>
      <c r="S22" s="234"/>
      <c r="T22" s="236"/>
      <c r="U22" s="236"/>
      <c r="V22" s="236"/>
      <c r="W22" s="236"/>
      <c r="X22" s="282">
        <f t="shared" si="5"/>
        <v>0</v>
      </c>
      <c r="Y22" s="282">
        <f t="shared" si="6"/>
        <v>0</v>
      </c>
      <c r="Z22" s="236"/>
      <c r="AA22" s="285" t="e">
        <f t="shared" si="7"/>
        <v>#DIV/0!</v>
      </c>
      <c r="AB22" s="286" t="e">
        <f t="shared" si="8"/>
        <v>#DIV/0!</v>
      </c>
      <c r="AC22" s="279"/>
      <c r="AD22" s="237"/>
      <c r="AE22" s="237"/>
      <c r="AF22" s="237"/>
      <c r="AG22" s="287">
        <f t="shared" si="9"/>
        <v>0</v>
      </c>
      <c r="AH22" s="238"/>
      <c r="AI22" s="240"/>
      <c r="AJ22" s="240"/>
      <c r="AK22" s="240"/>
      <c r="AL22" s="240"/>
      <c r="AM22" s="240"/>
      <c r="AN22" s="240"/>
      <c r="AO22" s="240"/>
      <c r="AP22" s="240"/>
      <c r="AQ22" s="240"/>
      <c r="AR22" s="240"/>
    </row>
    <row r="23" spans="1:44" s="239" customFormat="1" ht="21.75" customHeight="1">
      <c r="A23" s="233">
        <v>18</v>
      </c>
      <c r="B23" s="234"/>
      <c r="C23" s="234"/>
      <c r="D23" s="234"/>
      <c r="E23" s="235"/>
      <c r="F23" s="235"/>
      <c r="G23" s="235"/>
      <c r="H23" s="235"/>
      <c r="I23" s="235"/>
      <c r="J23" s="235"/>
      <c r="K23" s="235"/>
      <c r="L23" s="235"/>
      <c r="M23" s="235"/>
      <c r="N23" s="235"/>
      <c r="O23" s="235"/>
      <c r="P23" s="235"/>
      <c r="Q23" s="234"/>
      <c r="R23" s="234"/>
      <c r="S23" s="234"/>
      <c r="T23" s="236"/>
      <c r="U23" s="236"/>
      <c r="V23" s="236"/>
      <c r="W23" s="236"/>
      <c r="X23" s="282">
        <f t="shared" si="5"/>
        <v>0</v>
      </c>
      <c r="Y23" s="282">
        <f t="shared" si="6"/>
        <v>0</v>
      </c>
      <c r="Z23" s="236"/>
      <c r="AA23" s="285" t="e">
        <f t="shared" si="7"/>
        <v>#DIV/0!</v>
      </c>
      <c r="AB23" s="286" t="e">
        <f t="shared" si="8"/>
        <v>#DIV/0!</v>
      </c>
      <c r="AC23" s="279"/>
      <c r="AD23" s="237"/>
      <c r="AE23" s="237"/>
      <c r="AF23" s="237"/>
      <c r="AG23" s="287">
        <f t="shared" si="9"/>
        <v>0</v>
      </c>
      <c r="AH23" s="238"/>
      <c r="AI23" s="240"/>
      <c r="AJ23" s="240"/>
      <c r="AK23" s="240"/>
      <c r="AL23" s="240"/>
      <c r="AM23" s="240"/>
      <c r="AN23" s="240"/>
      <c r="AO23" s="240"/>
      <c r="AP23" s="240"/>
      <c r="AQ23" s="240"/>
      <c r="AR23" s="240"/>
    </row>
    <row r="24" spans="1:44" s="239" customFormat="1" ht="21.75" customHeight="1">
      <c r="A24" s="233">
        <v>19</v>
      </c>
      <c r="B24" s="234"/>
      <c r="C24" s="234"/>
      <c r="D24" s="234"/>
      <c r="E24" s="235"/>
      <c r="F24" s="235"/>
      <c r="G24" s="235"/>
      <c r="H24" s="235"/>
      <c r="I24" s="235"/>
      <c r="J24" s="235"/>
      <c r="K24" s="235"/>
      <c r="L24" s="235"/>
      <c r="M24" s="235"/>
      <c r="N24" s="235"/>
      <c r="O24" s="235"/>
      <c r="P24" s="235"/>
      <c r="Q24" s="234"/>
      <c r="R24" s="234"/>
      <c r="S24" s="234"/>
      <c r="T24" s="236"/>
      <c r="U24" s="236"/>
      <c r="V24" s="236"/>
      <c r="W24" s="236"/>
      <c r="X24" s="282">
        <f t="shared" si="5"/>
        <v>0</v>
      </c>
      <c r="Y24" s="282">
        <f t="shared" si="6"/>
        <v>0</v>
      </c>
      <c r="Z24" s="236"/>
      <c r="AA24" s="285" t="e">
        <f t="shared" si="7"/>
        <v>#DIV/0!</v>
      </c>
      <c r="AB24" s="286" t="e">
        <f t="shared" si="8"/>
        <v>#DIV/0!</v>
      </c>
      <c r="AC24" s="279"/>
      <c r="AD24" s="237"/>
      <c r="AE24" s="237"/>
      <c r="AF24" s="237"/>
      <c r="AG24" s="287">
        <f t="shared" si="9"/>
        <v>0</v>
      </c>
      <c r="AH24" s="238"/>
      <c r="AI24" s="240"/>
      <c r="AJ24" s="240"/>
      <c r="AK24" s="240"/>
      <c r="AL24" s="240"/>
      <c r="AM24" s="240"/>
      <c r="AN24" s="240"/>
    </row>
    <row r="25" spans="1:44" s="239" customFormat="1" ht="21.75" customHeight="1">
      <c r="A25" s="233">
        <v>20</v>
      </c>
      <c r="B25" s="234"/>
      <c r="C25" s="234"/>
      <c r="D25" s="234"/>
      <c r="E25" s="235"/>
      <c r="F25" s="235"/>
      <c r="G25" s="235"/>
      <c r="H25" s="235"/>
      <c r="I25" s="235"/>
      <c r="J25" s="235"/>
      <c r="K25" s="235"/>
      <c r="L25" s="235"/>
      <c r="M25" s="235"/>
      <c r="N25" s="235"/>
      <c r="O25" s="235"/>
      <c r="P25" s="235"/>
      <c r="Q25" s="234"/>
      <c r="R25" s="234"/>
      <c r="S25" s="234"/>
      <c r="T25" s="236"/>
      <c r="U25" s="236"/>
      <c r="V25" s="236"/>
      <c r="W25" s="236"/>
      <c r="X25" s="282">
        <f t="shared" si="5"/>
        <v>0</v>
      </c>
      <c r="Y25" s="282">
        <f t="shared" si="6"/>
        <v>0</v>
      </c>
      <c r="Z25" s="236"/>
      <c r="AA25" s="285" t="e">
        <f t="shared" si="7"/>
        <v>#DIV/0!</v>
      </c>
      <c r="AB25" s="286" t="e">
        <f t="shared" si="8"/>
        <v>#DIV/0!</v>
      </c>
      <c r="AC25" s="279"/>
      <c r="AD25" s="237"/>
      <c r="AE25" s="237"/>
      <c r="AF25" s="237"/>
      <c r="AG25" s="287">
        <f t="shared" si="9"/>
        <v>0</v>
      </c>
      <c r="AH25" s="238"/>
    </row>
    <row r="26" spans="1:44">
      <c r="Z26" s="243"/>
      <c r="AA26" s="243"/>
      <c r="AB26" s="243"/>
      <c r="AC26" s="243"/>
      <c r="AD26" s="243"/>
      <c r="AE26" s="243"/>
      <c r="AF26" s="243"/>
      <c r="AG26" s="243"/>
      <c r="AH26" s="243"/>
    </row>
    <row r="27" spans="1:44">
      <c r="Z27" s="243"/>
      <c r="AA27" s="243"/>
      <c r="AB27" s="243"/>
      <c r="AC27" s="243"/>
      <c r="AD27" s="243"/>
      <c r="AE27" s="243"/>
      <c r="AF27" s="243"/>
      <c r="AG27" s="243"/>
      <c r="AH27" s="243"/>
    </row>
    <row r="28" spans="1:44">
      <c r="Z28" s="243"/>
      <c r="AA28" s="243"/>
      <c r="AB28" s="243"/>
      <c r="AC28" s="243"/>
      <c r="AD28" s="243"/>
      <c r="AE28" s="243"/>
      <c r="AF28" s="243"/>
      <c r="AG28" s="243"/>
      <c r="AH28" s="243"/>
    </row>
  </sheetData>
  <mergeCells count="5">
    <mergeCell ref="A1:AH1"/>
    <mergeCell ref="A3:P3"/>
    <mergeCell ref="A5:Q5"/>
    <mergeCell ref="N2:X2"/>
    <mergeCell ref="A2:K2"/>
  </mergeCells>
  <phoneticPr fontId="7" type="noConversion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W37"/>
  <sheetViews>
    <sheetView topLeftCell="A9" zoomScale="75" zoomScaleNormal="75" workbookViewId="0">
      <selection activeCell="J24" sqref="J24"/>
    </sheetView>
  </sheetViews>
  <sheetFormatPr defaultRowHeight="13.5"/>
  <cols>
    <col min="2" max="2" width="42.42578125" customWidth="1"/>
    <col min="3" max="4" width="14.5703125" customWidth="1"/>
    <col min="5" max="5" width="23.42578125" customWidth="1"/>
    <col min="6" max="6" width="15.42578125" customWidth="1"/>
    <col min="7" max="9" width="13.5703125" customWidth="1"/>
    <col min="10" max="10" width="16.42578125" customWidth="1"/>
    <col min="11" max="11" width="17" customWidth="1"/>
    <col min="12" max="14" width="13.42578125" customWidth="1"/>
    <col min="15" max="15" width="18.85546875" customWidth="1"/>
    <col min="16" max="20" width="16.42578125" customWidth="1"/>
  </cols>
  <sheetData>
    <row r="1" spans="1:23" ht="45.75" customHeight="1">
      <c r="A1" s="322" t="s">
        <v>76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84"/>
      <c r="V1" s="84"/>
      <c r="W1" s="84"/>
    </row>
    <row r="2" spans="1:23" ht="40.5" customHeight="1">
      <c r="A2" s="348" t="s">
        <v>78</v>
      </c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</row>
    <row r="3" spans="1:23" ht="125.25" customHeight="1" thickBot="1">
      <c r="A3" s="346" t="s">
        <v>913</v>
      </c>
      <c r="B3" s="347"/>
      <c r="C3" s="347"/>
      <c r="D3" s="347"/>
      <c r="E3" s="347"/>
      <c r="F3" s="347"/>
      <c r="G3" s="347"/>
      <c r="H3" s="347"/>
      <c r="I3" s="347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</row>
    <row r="4" spans="1:23" s="63" customFormat="1" ht="30" customHeight="1">
      <c r="A4" s="360" t="s">
        <v>69</v>
      </c>
      <c r="B4" s="362" t="s">
        <v>70</v>
      </c>
      <c r="C4" s="364" t="s">
        <v>72</v>
      </c>
      <c r="D4" s="364" t="s">
        <v>71</v>
      </c>
      <c r="E4" s="366" t="s">
        <v>75</v>
      </c>
      <c r="F4" s="366"/>
      <c r="G4" s="366"/>
      <c r="H4" s="366"/>
      <c r="I4" s="366"/>
      <c r="J4" s="366"/>
      <c r="K4" s="357" t="s">
        <v>74</v>
      </c>
      <c r="L4" s="357"/>
      <c r="M4" s="357"/>
      <c r="N4" s="357"/>
      <c r="O4" s="367" t="s">
        <v>77</v>
      </c>
      <c r="P4" s="367"/>
      <c r="Q4" s="367"/>
      <c r="R4" s="367"/>
      <c r="S4" s="368"/>
      <c r="T4" s="369"/>
    </row>
    <row r="5" spans="1:23" s="63" customFormat="1" ht="36.75" customHeight="1">
      <c r="A5" s="361"/>
      <c r="B5" s="363"/>
      <c r="C5" s="365"/>
      <c r="D5" s="365"/>
      <c r="E5" s="85" t="s">
        <v>23</v>
      </c>
      <c r="F5" s="85" t="s">
        <v>19</v>
      </c>
      <c r="G5" s="85" t="s">
        <v>900</v>
      </c>
      <c r="H5" s="85" t="s">
        <v>901</v>
      </c>
      <c r="I5" s="85" t="s">
        <v>83</v>
      </c>
      <c r="J5" s="85" t="s">
        <v>50</v>
      </c>
      <c r="K5" s="87" t="s">
        <v>19</v>
      </c>
      <c r="L5" s="87" t="s">
        <v>900</v>
      </c>
      <c r="M5" s="87" t="s">
        <v>901</v>
      </c>
      <c r="N5" s="87" t="s">
        <v>83</v>
      </c>
      <c r="O5" s="86" t="s">
        <v>23</v>
      </c>
      <c r="P5" s="86" t="s">
        <v>19</v>
      </c>
      <c r="Q5" s="86" t="s">
        <v>900</v>
      </c>
      <c r="R5" s="86" t="s">
        <v>20</v>
      </c>
      <c r="S5" s="292" t="s">
        <v>899</v>
      </c>
      <c r="T5" s="88" t="s">
        <v>50</v>
      </c>
    </row>
    <row r="6" spans="1:23" s="63" customFormat="1" ht="34.5" customHeight="1" thickBot="1">
      <c r="A6" s="358" t="s">
        <v>73</v>
      </c>
      <c r="B6" s="359"/>
      <c r="C6" s="359"/>
      <c r="D6" s="359"/>
      <c r="E6" s="89">
        <f t="shared" ref="E6:E37" si="0">SUM(F6:I6)</f>
        <v>569551952</v>
      </c>
      <c r="F6" s="89">
        <f>SUM(F7:F37)</f>
        <v>530351952</v>
      </c>
      <c r="G6" s="89">
        <f t="shared" ref="G6:I6" si="1">SUM(G7:G37)</f>
        <v>18200000</v>
      </c>
      <c r="H6" s="89">
        <f t="shared" si="1"/>
        <v>9000000</v>
      </c>
      <c r="I6" s="89">
        <f t="shared" si="1"/>
        <v>12000000</v>
      </c>
      <c r="J6" s="89"/>
      <c r="K6" s="89">
        <f>SUM(K7:K37)</f>
        <v>0</v>
      </c>
      <c r="L6" s="89">
        <f t="shared" ref="L6:N6" si="2">SUM(L7:L37)</f>
        <v>0</v>
      </c>
      <c r="M6" s="89">
        <f t="shared" si="2"/>
        <v>0</v>
      </c>
      <c r="N6" s="89">
        <f t="shared" si="2"/>
        <v>0</v>
      </c>
      <c r="O6" s="89">
        <f>SUM(P6:S6)</f>
        <v>569551952</v>
      </c>
      <c r="P6" s="89">
        <f>SUM(P7:P37)</f>
        <v>530351952</v>
      </c>
      <c r="Q6" s="89">
        <f t="shared" ref="Q6" si="3">SUM(Q7:Q37)</f>
        <v>18200000</v>
      </c>
      <c r="R6" s="89">
        <f t="shared" ref="R6" si="4">SUM(R7:R37)</f>
        <v>9000000</v>
      </c>
      <c r="S6" s="89">
        <f t="shared" ref="S6" si="5">SUM(S7:S37)</f>
        <v>12000000</v>
      </c>
      <c r="T6" s="90"/>
    </row>
    <row r="7" spans="1:23" s="63" customFormat="1" ht="29.25" customHeight="1" thickTop="1">
      <c r="A7" s="93">
        <v>1</v>
      </c>
      <c r="B7" s="307" t="str">
        <f>INDEX('4.훈련과정별'!$B$5:$I$1985,MATCH($A7,'4.훈련과정별'!$B$5:$B$1985,0),2)</f>
        <v>열역학</v>
      </c>
      <c r="C7" s="307">
        <f>INDEX('4.훈련과정별'!$B$5:$I$1985,MATCH($A7,'4.훈련과정별'!$B$5:$B$1985,0),6)</f>
        <v>30</v>
      </c>
      <c r="D7" s="307">
        <f>INDEX('4.훈련과정별'!$B$5:$J$1985,MATCH($A7,'4.훈련과정별'!$B$5:$B$1985,0),9)</f>
        <v>50</v>
      </c>
      <c r="E7" s="91">
        <f t="shared" si="0"/>
        <v>18466192</v>
      </c>
      <c r="F7" s="91">
        <f>INDEX('4.훈련과정별'!$A$17:$L$1985,MATCH($A7&amp;F$5,'4.훈련과정별'!$A$17:$A$1985,0),9)</f>
        <v>17166192</v>
      </c>
      <c r="G7" s="91">
        <f>INDEX('4.훈련과정별'!$A$17:$L$1985,MATCH($A7&amp;"식비",'4.훈련과정별'!$A$17:$A$1985,0),9)+INDEX('4.훈련과정별'!$A$17:$L$1985,MATCH($A7&amp;"숙박비",'4.훈련과정별'!$A$17:$A$1985,0),9)</f>
        <v>600000</v>
      </c>
      <c r="H7" s="91">
        <f>INDEX('4.훈련과정별'!$A$17:$L$1985,MATCH($A7&amp;H$5,'4.훈련과정별'!$A$17:$A$1985,0),9)</f>
        <v>300000</v>
      </c>
      <c r="I7" s="91">
        <f>INDEX('4.훈련과정별'!$A$17:$L$1985,MATCH($A7&amp;I$5,'4.훈련과정별'!$A$17:$A$1985,0),9)</f>
        <v>400000</v>
      </c>
      <c r="J7" s="91">
        <f>ROUNDDOWN(F7/C7/D7,0)</f>
        <v>11444</v>
      </c>
      <c r="K7" s="91">
        <f>INDEX('4.훈련과정별'!$A$17:$L$1985,MATCH($A7&amp;K$5,'4.훈련과정별'!$A$17:$A$1985,0),10)</f>
        <v>0</v>
      </c>
      <c r="L7" s="91">
        <f>INDEX('4.훈련과정별'!$A$17:$L$1985,MATCH($A7&amp;"식비",'4.훈련과정별'!$A$17:$A$1985,0),10)+INDEX('4.훈련과정별'!$A$17:$L$1985,MATCH($A7&amp;"숙박비",'4.훈련과정별'!$A$17:$A$1985,0),10)</f>
        <v>0</v>
      </c>
      <c r="M7" s="91">
        <f>INDEX('4.훈련과정별'!$A$17:$L$1985,MATCH($A7&amp;M$5,'4.훈련과정별'!$A$17:$A$1985,0),10)</f>
        <v>0</v>
      </c>
      <c r="N7" s="91">
        <f>INDEX('4.훈련과정별'!$A$17:$L$1985,MATCH($A7&amp;N$5,'4.훈련과정별'!$A$17:$A$1985,0),10)</f>
        <v>0</v>
      </c>
      <c r="O7" s="91">
        <f>SUM(P7:S7)</f>
        <v>18466192</v>
      </c>
      <c r="P7" s="91">
        <f>F7+K7</f>
        <v>17166192</v>
      </c>
      <c r="Q7" s="91">
        <f t="shared" ref="Q7:S7" si="6">G7+L7</f>
        <v>600000</v>
      </c>
      <c r="R7" s="91">
        <f t="shared" si="6"/>
        <v>300000</v>
      </c>
      <c r="S7" s="91">
        <f t="shared" si="6"/>
        <v>400000</v>
      </c>
      <c r="T7" s="92">
        <f>ROUNDDOWN(P7/C7/D7,0)</f>
        <v>11444</v>
      </c>
    </row>
    <row r="8" spans="1:23" s="63" customFormat="1" ht="29.25" customHeight="1">
      <c r="A8" s="94">
        <v>2</v>
      </c>
      <c r="B8" s="307" t="str">
        <f>INDEX('4.훈련과정별'!$B$5:$I$1985,MATCH($A8,'4.훈련과정별'!$B$5:$B$1985,0),2)</f>
        <v>유체역학</v>
      </c>
      <c r="C8" s="307">
        <f>INDEX('4.훈련과정별'!$B$5:$I$1985,MATCH($A8,'4.훈련과정별'!$B$5:$B$1985,0),6)</f>
        <v>30</v>
      </c>
      <c r="D8" s="307">
        <f>INDEX('4.훈련과정별'!$B$5:$J$1985,MATCH($A8,'4.훈련과정별'!$B$5:$B$1985,0),9)</f>
        <v>40</v>
      </c>
      <c r="E8" s="91">
        <f t="shared" si="0"/>
        <v>18466192</v>
      </c>
      <c r="F8" s="91">
        <f>INDEX('4.훈련과정별'!$A$17:$L$1985,MATCH($A8&amp;F$5,'4.훈련과정별'!$A$17:$A$1985,0),9)</f>
        <v>17166192</v>
      </c>
      <c r="G8" s="91">
        <f>INDEX('4.훈련과정별'!$A$17:$L$1985,MATCH($A8&amp;"식비",'4.훈련과정별'!$A$17:$A$1985,0),9)+INDEX('4.훈련과정별'!$A$17:$L$1985,MATCH($A8&amp;"숙박비",'4.훈련과정별'!$A$17:$A$1985,0),9)</f>
        <v>600000</v>
      </c>
      <c r="H8" s="91">
        <f>INDEX('4.훈련과정별'!$A$17:$L$1985,MATCH($A8&amp;H$5,'4.훈련과정별'!$A$17:$A$1985,0),9)</f>
        <v>300000</v>
      </c>
      <c r="I8" s="91">
        <f>INDEX('4.훈련과정별'!$A$17:$L$1985,MATCH($A8&amp;I$5,'4.훈련과정별'!$A$17:$A$1985,0),9)</f>
        <v>400000</v>
      </c>
      <c r="J8" s="91">
        <f t="shared" ref="J8:J37" si="7">ROUNDDOWN(F8/C8/D8,0)</f>
        <v>14305</v>
      </c>
      <c r="K8" s="91">
        <f>INDEX('4.훈련과정별'!$A$17:$L$1985,MATCH($A8&amp;K$5,'4.훈련과정별'!$A$17:$A$1985,0),10)</f>
        <v>0</v>
      </c>
      <c r="L8" s="91">
        <f>INDEX('4.훈련과정별'!$A$17:$L$1985,MATCH($A8&amp;"식비",'4.훈련과정별'!$A$17:$A$1985,0),10)+INDEX('4.훈련과정별'!$A$17:$L$1985,MATCH($A8&amp;"숙박비",'4.훈련과정별'!$A$17:$A$1985,0),10)</f>
        <v>0</v>
      </c>
      <c r="M8" s="91">
        <f>INDEX('4.훈련과정별'!$A$17:$L$1985,MATCH($A8&amp;M$5,'4.훈련과정별'!$A$17:$A$1985,0),10)</f>
        <v>0</v>
      </c>
      <c r="N8" s="91">
        <f>INDEX('4.훈련과정별'!$A$17:$L$1985,MATCH($A8&amp;N$5,'4.훈련과정별'!$A$17:$A$1985,0),10)</f>
        <v>0</v>
      </c>
      <c r="O8" s="91">
        <f t="shared" ref="O8:O37" si="8">SUM(P8:S8)</f>
        <v>18466192</v>
      </c>
      <c r="P8" s="91">
        <f t="shared" ref="P8:P37" si="9">F8+K8</f>
        <v>17166192</v>
      </c>
      <c r="Q8" s="91">
        <f t="shared" ref="Q8:Q37" si="10">G8+L8</f>
        <v>600000</v>
      </c>
      <c r="R8" s="91">
        <f t="shared" ref="R8:R37" si="11">H8+M8</f>
        <v>300000</v>
      </c>
      <c r="S8" s="91">
        <f t="shared" ref="S8:S37" si="12">I8+N8</f>
        <v>400000</v>
      </c>
      <c r="T8" s="92">
        <f t="shared" ref="T8:T37" si="13">ROUNDDOWN(P8/C8/D8,0)</f>
        <v>14305</v>
      </c>
    </row>
    <row r="9" spans="1:23" s="63" customFormat="1" ht="29.25" customHeight="1">
      <c r="A9" s="94">
        <v>3</v>
      </c>
      <c r="B9" s="307" t="str">
        <f>INDEX('4.훈련과정별'!$B$5:$I$1985,MATCH($A9,'4.훈련과정별'!$B$5:$B$1985,0),2)</f>
        <v>00000000</v>
      </c>
      <c r="C9" s="307">
        <f>INDEX('4.훈련과정별'!$B$5:$I$1985,MATCH($A9,'4.훈련과정별'!$B$5:$B$1985,0),6)</f>
        <v>15</v>
      </c>
      <c r="D9" s="307">
        <f>INDEX('4.훈련과정별'!$B$5:$J$1985,MATCH($A9,'4.훈련과정별'!$B$5:$B$1985,0),9)</f>
        <v>20</v>
      </c>
      <c r="E9" s="91">
        <f t="shared" si="0"/>
        <v>18466192</v>
      </c>
      <c r="F9" s="91">
        <f>INDEX('4.훈련과정별'!$A$17:$L$1985,MATCH($A9&amp;F$5,'4.훈련과정별'!$A$17:$A$1985,0),9)</f>
        <v>17166192</v>
      </c>
      <c r="G9" s="91">
        <f>INDEX('4.훈련과정별'!$A$17:$L$1985,MATCH($A9&amp;"식비",'4.훈련과정별'!$A$17:$A$1985,0),9)+INDEX('4.훈련과정별'!$A$17:$L$1985,MATCH($A9&amp;"숙박비",'4.훈련과정별'!$A$17:$A$1985,0),9)</f>
        <v>600000</v>
      </c>
      <c r="H9" s="91">
        <f>INDEX('4.훈련과정별'!$A$17:$L$1985,MATCH($A9&amp;H$5,'4.훈련과정별'!$A$17:$A$1985,0),9)</f>
        <v>300000</v>
      </c>
      <c r="I9" s="91">
        <f>INDEX('4.훈련과정별'!$A$17:$L$1985,MATCH($A9&amp;I$5,'4.훈련과정별'!$A$17:$A$1985,0),9)</f>
        <v>400000</v>
      </c>
      <c r="J9" s="91">
        <f t="shared" si="7"/>
        <v>57220</v>
      </c>
      <c r="K9" s="91">
        <f>INDEX('4.훈련과정별'!$A$17:$L$1985,MATCH($A9&amp;K$5,'4.훈련과정별'!$A$17:$A$1985,0),10)</f>
        <v>0</v>
      </c>
      <c r="L9" s="91">
        <f>INDEX('4.훈련과정별'!$A$17:$L$1985,MATCH($A9&amp;"식비",'4.훈련과정별'!$A$17:$A$1985,0),10)+INDEX('4.훈련과정별'!$A$17:$L$1985,MATCH($A9&amp;"숙박비",'4.훈련과정별'!$A$17:$A$1985,0),10)</f>
        <v>0</v>
      </c>
      <c r="M9" s="91">
        <f>INDEX('4.훈련과정별'!$A$17:$L$1985,MATCH($A9&amp;M$5,'4.훈련과정별'!$A$17:$A$1985,0),10)</f>
        <v>0</v>
      </c>
      <c r="N9" s="91">
        <f>INDEX('4.훈련과정별'!$A$17:$L$1985,MATCH($A9&amp;N$5,'4.훈련과정별'!$A$17:$A$1985,0),10)</f>
        <v>0</v>
      </c>
      <c r="O9" s="91">
        <f t="shared" si="8"/>
        <v>18466192</v>
      </c>
      <c r="P9" s="91">
        <f t="shared" si="9"/>
        <v>17166192</v>
      </c>
      <c r="Q9" s="91">
        <f t="shared" si="10"/>
        <v>600000</v>
      </c>
      <c r="R9" s="91">
        <f t="shared" si="11"/>
        <v>300000</v>
      </c>
      <c r="S9" s="91">
        <f t="shared" si="12"/>
        <v>400000</v>
      </c>
      <c r="T9" s="92">
        <f t="shared" si="13"/>
        <v>57220</v>
      </c>
    </row>
    <row r="10" spans="1:23" s="63" customFormat="1" ht="29.25" customHeight="1">
      <c r="A10" s="94">
        <v>4</v>
      </c>
      <c r="B10" s="307" t="str">
        <f>INDEX('4.훈련과정별'!$B$5:$I$1985,MATCH($A10,'4.훈련과정별'!$B$5:$B$1985,0),2)</f>
        <v>00000000</v>
      </c>
      <c r="C10" s="307">
        <f>INDEX('4.훈련과정별'!$B$5:$I$1985,MATCH($A10,'4.훈련과정별'!$B$5:$B$1985,0),6)</f>
        <v>30</v>
      </c>
      <c r="D10" s="307">
        <f>INDEX('4.훈련과정별'!$B$5:$J$1985,MATCH($A10,'4.훈련과정별'!$B$5:$B$1985,0),9)</f>
        <v>40</v>
      </c>
      <c r="E10" s="91">
        <f t="shared" si="0"/>
        <v>18466192</v>
      </c>
      <c r="F10" s="91">
        <f>INDEX('4.훈련과정별'!$A$17:$L$1985,MATCH($A10&amp;F$5,'4.훈련과정별'!$A$17:$A$1985,0),9)</f>
        <v>17166192</v>
      </c>
      <c r="G10" s="91">
        <f>INDEX('4.훈련과정별'!$A$17:$L$1985,MATCH($A10&amp;"식비",'4.훈련과정별'!$A$17:$A$1985,0),9)+INDEX('4.훈련과정별'!$A$17:$L$1985,MATCH($A10&amp;"숙박비",'4.훈련과정별'!$A$17:$A$1985,0),9)</f>
        <v>600000</v>
      </c>
      <c r="H10" s="91">
        <f>INDEX('4.훈련과정별'!$A$17:$L$1985,MATCH($A10&amp;H$5,'4.훈련과정별'!$A$17:$A$1985,0),9)</f>
        <v>300000</v>
      </c>
      <c r="I10" s="91">
        <f>INDEX('4.훈련과정별'!$A$17:$L$1985,MATCH($A10&amp;I$5,'4.훈련과정별'!$A$17:$A$1985,0),9)</f>
        <v>400000</v>
      </c>
      <c r="J10" s="91">
        <f t="shared" si="7"/>
        <v>14305</v>
      </c>
      <c r="K10" s="91">
        <f>INDEX('4.훈련과정별'!$A$17:$L$1985,MATCH($A10&amp;K$5,'4.훈련과정별'!$A$17:$A$1985,0),10)</f>
        <v>0</v>
      </c>
      <c r="L10" s="91">
        <f>INDEX('4.훈련과정별'!$A$17:$L$1985,MATCH($A10&amp;"식비",'4.훈련과정별'!$A$17:$A$1985,0),10)+INDEX('4.훈련과정별'!$A$17:$L$1985,MATCH($A10&amp;"숙박비",'4.훈련과정별'!$A$17:$A$1985,0),10)</f>
        <v>0</v>
      </c>
      <c r="M10" s="91">
        <f>INDEX('4.훈련과정별'!$A$17:$L$1985,MATCH($A10&amp;M$5,'4.훈련과정별'!$A$17:$A$1985,0),10)</f>
        <v>0</v>
      </c>
      <c r="N10" s="91">
        <f>INDEX('4.훈련과정별'!$A$17:$L$1985,MATCH($A10&amp;N$5,'4.훈련과정별'!$A$17:$A$1985,0),10)</f>
        <v>0</v>
      </c>
      <c r="O10" s="91">
        <f t="shared" si="8"/>
        <v>18466192</v>
      </c>
      <c r="P10" s="91">
        <f t="shared" si="9"/>
        <v>17166192</v>
      </c>
      <c r="Q10" s="91">
        <f t="shared" si="10"/>
        <v>600000</v>
      </c>
      <c r="R10" s="91">
        <f t="shared" si="11"/>
        <v>300000</v>
      </c>
      <c r="S10" s="91">
        <f t="shared" si="12"/>
        <v>400000</v>
      </c>
      <c r="T10" s="92">
        <f t="shared" si="13"/>
        <v>14305</v>
      </c>
    </row>
    <row r="11" spans="1:23" s="63" customFormat="1" ht="29.25" customHeight="1">
      <c r="A11" s="94">
        <v>5</v>
      </c>
      <c r="B11" s="307" t="str">
        <f>INDEX('4.훈련과정별'!$B$5:$I$1985,MATCH($A11,'4.훈련과정별'!$B$5:$B$1985,0),2)</f>
        <v>00000000</v>
      </c>
      <c r="C11" s="307">
        <f>INDEX('4.훈련과정별'!$B$5:$I$1985,MATCH($A11,'4.훈련과정별'!$B$5:$B$1985,0),6)</f>
        <v>30</v>
      </c>
      <c r="D11" s="307">
        <f>INDEX('4.훈련과정별'!$B$5:$J$1985,MATCH($A11,'4.훈련과정별'!$B$5:$B$1985,0),9)</f>
        <v>40</v>
      </c>
      <c r="E11" s="91">
        <f t="shared" si="0"/>
        <v>18466192</v>
      </c>
      <c r="F11" s="91">
        <f>INDEX('4.훈련과정별'!$A$17:$L$1985,MATCH($A11&amp;F$5,'4.훈련과정별'!$A$17:$A$1985,0),9)</f>
        <v>17166192</v>
      </c>
      <c r="G11" s="91">
        <f>INDEX('4.훈련과정별'!$A$17:$L$1985,MATCH($A11&amp;"식비",'4.훈련과정별'!$A$17:$A$1985,0),9)+INDEX('4.훈련과정별'!$A$17:$L$1985,MATCH($A11&amp;"숙박비",'4.훈련과정별'!$A$17:$A$1985,0),9)</f>
        <v>600000</v>
      </c>
      <c r="H11" s="91">
        <f>INDEX('4.훈련과정별'!$A$17:$L$1985,MATCH($A11&amp;H$5,'4.훈련과정별'!$A$17:$A$1985,0),9)</f>
        <v>300000</v>
      </c>
      <c r="I11" s="91">
        <f>INDEX('4.훈련과정별'!$A$17:$L$1985,MATCH($A11&amp;I$5,'4.훈련과정별'!$A$17:$A$1985,0),9)</f>
        <v>400000</v>
      </c>
      <c r="J11" s="91">
        <f t="shared" si="7"/>
        <v>14305</v>
      </c>
      <c r="K11" s="91">
        <f>INDEX('4.훈련과정별'!$A$17:$L$1985,MATCH($A11&amp;K$5,'4.훈련과정별'!$A$17:$A$1985,0),10)</f>
        <v>0</v>
      </c>
      <c r="L11" s="91">
        <f>INDEX('4.훈련과정별'!$A$17:$L$1985,MATCH($A11&amp;"식비",'4.훈련과정별'!$A$17:$A$1985,0),10)+INDEX('4.훈련과정별'!$A$17:$L$1985,MATCH($A11&amp;"숙박비",'4.훈련과정별'!$A$17:$A$1985,0),10)</f>
        <v>0</v>
      </c>
      <c r="M11" s="91">
        <f>INDEX('4.훈련과정별'!$A$17:$L$1985,MATCH($A11&amp;M$5,'4.훈련과정별'!$A$17:$A$1985,0),10)</f>
        <v>0</v>
      </c>
      <c r="N11" s="91">
        <f>INDEX('4.훈련과정별'!$A$17:$L$1985,MATCH($A11&amp;N$5,'4.훈련과정별'!$A$17:$A$1985,0),10)</f>
        <v>0</v>
      </c>
      <c r="O11" s="91">
        <f t="shared" si="8"/>
        <v>18466192</v>
      </c>
      <c r="P11" s="91">
        <f t="shared" si="9"/>
        <v>17166192</v>
      </c>
      <c r="Q11" s="91">
        <f t="shared" si="10"/>
        <v>600000</v>
      </c>
      <c r="R11" s="91">
        <f t="shared" si="11"/>
        <v>300000</v>
      </c>
      <c r="S11" s="91">
        <f t="shared" si="12"/>
        <v>400000</v>
      </c>
      <c r="T11" s="92">
        <f t="shared" si="13"/>
        <v>14305</v>
      </c>
    </row>
    <row r="12" spans="1:23" s="63" customFormat="1" ht="29.25" customHeight="1">
      <c r="A12" s="94">
        <v>6</v>
      </c>
      <c r="B12" s="307" t="str">
        <f>INDEX('4.훈련과정별'!$B$5:$I$1985,MATCH($A12,'4.훈련과정별'!$B$5:$B$1985,0),2)</f>
        <v>00000000</v>
      </c>
      <c r="C12" s="307">
        <f>INDEX('4.훈련과정별'!$B$5:$I$1985,MATCH($A12,'4.훈련과정별'!$B$5:$B$1985,0),6)</f>
        <v>30</v>
      </c>
      <c r="D12" s="307">
        <f>INDEX('4.훈련과정별'!$B$5:$J$1985,MATCH($A12,'4.훈련과정별'!$B$5:$B$1985,0),9)</f>
        <v>40</v>
      </c>
      <c r="E12" s="91">
        <f t="shared" si="0"/>
        <v>18466192</v>
      </c>
      <c r="F12" s="91">
        <f>INDEX('4.훈련과정별'!$A$17:$L$1985,MATCH($A12&amp;F$5,'4.훈련과정별'!$A$17:$A$1985,0),9)</f>
        <v>17166192</v>
      </c>
      <c r="G12" s="91">
        <f>INDEX('4.훈련과정별'!$A$17:$L$1985,MATCH($A12&amp;"식비",'4.훈련과정별'!$A$17:$A$1985,0),9)+INDEX('4.훈련과정별'!$A$17:$L$1985,MATCH($A12&amp;"숙박비",'4.훈련과정별'!$A$17:$A$1985,0),9)</f>
        <v>600000</v>
      </c>
      <c r="H12" s="91">
        <f>INDEX('4.훈련과정별'!$A$17:$L$1985,MATCH($A12&amp;H$5,'4.훈련과정별'!$A$17:$A$1985,0),9)</f>
        <v>300000</v>
      </c>
      <c r="I12" s="91">
        <f>INDEX('4.훈련과정별'!$A$17:$L$1985,MATCH($A12&amp;I$5,'4.훈련과정별'!$A$17:$A$1985,0),9)</f>
        <v>400000</v>
      </c>
      <c r="J12" s="91">
        <f t="shared" si="7"/>
        <v>14305</v>
      </c>
      <c r="K12" s="91">
        <f>INDEX('4.훈련과정별'!$A$17:$L$1985,MATCH($A12&amp;K$5,'4.훈련과정별'!$A$17:$A$1985,0),10)</f>
        <v>0</v>
      </c>
      <c r="L12" s="91">
        <f>INDEX('4.훈련과정별'!$A$17:$L$1985,MATCH($A12&amp;"식비",'4.훈련과정별'!$A$17:$A$1985,0),10)+INDEX('4.훈련과정별'!$A$17:$L$1985,MATCH($A12&amp;"숙박비",'4.훈련과정별'!$A$17:$A$1985,0),10)</f>
        <v>0</v>
      </c>
      <c r="M12" s="91">
        <f>INDEX('4.훈련과정별'!$A$17:$L$1985,MATCH($A12&amp;M$5,'4.훈련과정별'!$A$17:$A$1985,0),10)</f>
        <v>0</v>
      </c>
      <c r="N12" s="91">
        <f>INDEX('4.훈련과정별'!$A$17:$L$1985,MATCH($A12&amp;N$5,'4.훈련과정별'!$A$17:$A$1985,0),10)</f>
        <v>0</v>
      </c>
      <c r="O12" s="91">
        <f t="shared" si="8"/>
        <v>18466192</v>
      </c>
      <c r="P12" s="91">
        <f t="shared" si="9"/>
        <v>17166192</v>
      </c>
      <c r="Q12" s="91">
        <f t="shared" si="10"/>
        <v>600000</v>
      </c>
      <c r="R12" s="91">
        <f t="shared" si="11"/>
        <v>300000</v>
      </c>
      <c r="S12" s="91">
        <f t="shared" si="12"/>
        <v>400000</v>
      </c>
      <c r="T12" s="92">
        <f t="shared" si="13"/>
        <v>14305</v>
      </c>
    </row>
    <row r="13" spans="1:23" s="63" customFormat="1" ht="29.25" customHeight="1">
      <c r="A13" s="94">
        <v>7</v>
      </c>
      <c r="B13" s="307" t="str">
        <f>INDEX('4.훈련과정별'!$B$5:$I$1985,MATCH($A13,'4.훈련과정별'!$B$5:$B$1985,0),2)</f>
        <v>00000000</v>
      </c>
      <c r="C13" s="307">
        <f>INDEX('4.훈련과정별'!$B$5:$I$1985,MATCH($A13,'4.훈련과정별'!$B$5:$B$1985,0),6)</f>
        <v>30</v>
      </c>
      <c r="D13" s="307">
        <f>INDEX('4.훈련과정별'!$B$5:$J$1985,MATCH($A13,'4.훈련과정별'!$B$5:$B$1985,0),9)</f>
        <v>40</v>
      </c>
      <c r="E13" s="91">
        <f t="shared" si="0"/>
        <v>18466192</v>
      </c>
      <c r="F13" s="91">
        <f>INDEX('4.훈련과정별'!$A$17:$L$1985,MATCH($A13&amp;F$5,'4.훈련과정별'!$A$17:$A$1985,0),9)</f>
        <v>17166192</v>
      </c>
      <c r="G13" s="91">
        <f>INDEX('4.훈련과정별'!$A$17:$L$1985,MATCH($A13&amp;"식비",'4.훈련과정별'!$A$17:$A$1985,0),9)+INDEX('4.훈련과정별'!$A$17:$L$1985,MATCH($A13&amp;"숙박비",'4.훈련과정별'!$A$17:$A$1985,0),9)</f>
        <v>600000</v>
      </c>
      <c r="H13" s="91">
        <f>INDEX('4.훈련과정별'!$A$17:$L$1985,MATCH($A13&amp;H$5,'4.훈련과정별'!$A$17:$A$1985,0),9)</f>
        <v>300000</v>
      </c>
      <c r="I13" s="91">
        <f>INDEX('4.훈련과정별'!$A$17:$L$1985,MATCH($A13&amp;I$5,'4.훈련과정별'!$A$17:$A$1985,0),9)</f>
        <v>400000</v>
      </c>
      <c r="J13" s="91">
        <f t="shared" si="7"/>
        <v>14305</v>
      </c>
      <c r="K13" s="91">
        <f>INDEX('4.훈련과정별'!$A$17:$L$1985,MATCH($A13&amp;K$5,'4.훈련과정별'!$A$17:$A$1985,0),10)</f>
        <v>0</v>
      </c>
      <c r="L13" s="91">
        <f>INDEX('4.훈련과정별'!$A$17:$L$1985,MATCH($A13&amp;"식비",'4.훈련과정별'!$A$17:$A$1985,0),10)+INDEX('4.훈련과정별'!$A$17:$L$1985,MATCH($A13&amp;"숙박비",'4.훈련과정별'!$A$17:$A$1985,0),10)</f>
        <v>0</v>
      </c>
      <c r="M13" s="91">
        <f>INDEX('4.훈련과정별'!$A$17:$L$1985,MATCH($A13&amp;M$5,'4.훈련과정별'!$A$17:$A$1985,0),10)</f>
        <v>0</v>
      </c>
      <c r="N13" s="91">
        <f>INDEX('4.훈련과정별'!$A$17:$L$1985,MATCH($A13&amp;N$5,'4.훈련과정별'!$A$17:$A$1985,0),10)</f>
        <v>0</v>
      </c>
      <c r="O13" s="91">
        <f t="shared" si="8"/>
        <v>18466192</v>
      </c>
      <c r="P13" s="91">
        <f t="shared" si="9"/>
        <v>17166192</v>
      </c>
      <c r="Q13" s="91">
        <f t="shared" si="10"/>
        <v>600000</v>
      </c>
      <c r="R13" s="91">
        <f t="shared" si="11"/>
        <v>300000</v>
      </c>
      <c r="S13" s="91">
        <f t="shared" si="12"/>
        <v>400000</v>
      </c>
      <c r="T13" s="92">
        <f t="shared" si="13"/>
        <v>14305</v>
      </c>
    </row>
    <row r="14" spans="1:23" s="63" customFormat="1" ht="29.25" customHeight="1">
      <c r="A14" s="94">
        <v>8</v>
      </c>
      <c r="B14" s="307" t="str">
        <f>INDEX('4.훈련과정별'!$B$5:$I$1985,MATCH($A14,'4.훈련과정별'!$B$5:$B$1985,0),2)</f>
        <v>00000000</v>
      </c>
      <c r="C14" s="307">
        <f>INDEX('4.훈련과정별'!$B$5:$I$1985,MATCH($A14,'4.훈련과정별'!$B$5:$B$1985,0),6)</f>
        <v>30</v>
      </c>
      <c r="D14" s="307">
        <f>INDEX('4.훈련과정별'!$B$5:$J$1985,MATCH($A14,'4.훈련과정별'!$B$5:$B$1985,0),9)</f>
        <v>40</v>
      </c>
      <c r="E14" s="91">
        <f t="shared" si="0"/>
        <v>18466192</v>
      </c>
      <c r="F14" s="91">
        <f>INDEX('4.훈련과정별'!$A$17:$L$1985,MATCH($A14&amp;F$5,'4.훈련과정별'!$A$17:$A$1985,0),9)</f>
        <v>17166192</v>
      </c>
      <c r="G14" s="91">
        <f>INDEX('4.훈련과정별'!$A$17:$L$1985,MATCH($A14&amp;"식비",'4.훈련과정별'!$A$17:$A$1985,0),9)+INDEX('4.훈련과정별'!$A$17:$L$1985,MATCH($A14&amp;"숙박비",'4.훈련과정별'!$A$17:$A$1985,0),9)</f>
        <v>600000</v>
      </c>
      <c r="H14" s="91">
        <f>INDEX('4.훈련과정별'!$A$17:$L$1985,MATCH($A14&amp;H$5,'4.훈련과정별'!$A$17:$A$1985,0),9)</f>
        <v>300000</v>
      </c>
      <c r="I14" s="91">
        <f>INDEX('4.훈련과정별'!$A$17:$L$1985,MATCH($A14&amp;I$5,'4.훈련과정별'!$A$17:$A$1985,0),9)</f>
        <v>400000</v>
      </c>
      <c r="J14" s="91">
        <f t="shared" si="7"/>
        <v>14305</v>
      </c>
      <c r="K14" s="91">
        <f>INDEX('4.훈련과정별'!$A$17:$L$1985,MATCH($A14&amp;K$5,'4.훈련과정별'!$A$17:$A$1985,0),10)</f>
        <v>0</v>
      </c>
      <c r="L14" s="91">
        <f>INDEX('4.훈련과정별'!$A$17:$L$1985,MATCH($A14&amp;"식비",'4.훈련과정별'!$A$17:$A$1985,0),10)+INDEX('4.훈련과정별'!$A$17:$L$1985,MATCH($A14&amp;"숙박비",'4.훈련과정별'!$A$17:$A$1985,0),10)</f>
        <v>0</v>
      </c>
      <c r="M14" s="91">
        <f>INDEX('4.훈련과정별'!$A$17:$L$1985,MATCH($A14&amp;M$5,'4.훈련과정별'!$A$17:$A$1985,0),10)</f>
        <v>0</v>
      </c>
      <c r="N14" s="91">
        <f>INDEX('4.훈련과정별'!$A$17:$L$1985,MATCH($A14&amp;N$5,'4.훈련과정별'!$A$17:$A$1985,0),10)</f>
        <v>0</v>
      </c>
      <c r="O14" s="91">
        <f t="shared" si="8"/>
        <v>18466192</v>
      </c>
      <c r="P14" s="91">
        <f t="shared" si="9"/>
        <v>17166192</v>
      </c>
      <c r="Q14" s="91">
        <f t="shared" si="10"/>
        <v>600000</v>
      </c>
      <c r="R14" s="91">
        <f t="shared" si="11"/>
        <v>300000</v>
      </c>
      <c r="S14" s="91">
        <f t="shared" si="12"/>
        <v>400000</v>
      </c>
      <c r="T14" s="92">
        <f t="shared" si="13"/>
        <v>14305</v>
      </c>
    </row>
    <row r="15" spans="1:23" s="63" customFormat="1" ht="29.25" customHeight="1">
      <c r="A15" s="94">
        <v>9</v>
      </c>
      <c r="B15" s="307" t="str">
        <f>INDEX('4.훈련과정별'!$B$5:$I$1985,MATCH($A15,'4.훈련과정별'!$B$5:$B$1985,0),2)</f>
        <v>00000000</v>
      </c>
      <c r="C15" s="307">
        <f>INDEX('4.훈련과정별'!$B$5:$I$1985,MATCH($A15,'4.훈련과정별'!$B$5:$B$1985,0),6)</f>
        <v>30</v>
      </c>
      <c r="D15" s="307">
        <f>INDEX('4.훈련과정별'!$B$5:$J$1985,MATCH($A15,'4.훈련과정별'!$B$5:$B$1985,0),9)</f>
        <v>40</v>
      </c>
      <c r="E15" s="91">
        <f t="shared" si="0"/>
        <v>18466192</v>
      </c>
      <c r="F15" s="91">
        <f>INDEX('4.훈련과정별'!$A$17:$L$1985,MATCH($A15&amp;F$5,'4.훈련과정별'!$A$17:$A$1985,0),9)</f>
        <v>17166192</v>
      </c>
      <c r="G15" s="91">
        <f>INDEX('4.훈련과정별'!$A$17:$L$1985,MATCH($A15&amp;"식비",'4.훈련과정별'!$A$17:$A$1985,0),9)+INDEX('4.훈련과정별'!$A$17:$L$1985,MATCH($A15&amp;"숙박비",'4.훈련과정별'!$A$17:$A$1985,0),9)</f>
        <v>600000</v>
      </c>
      <c r="H15" s="91">
        <f>INDEX('4.훈련과정별'!$A$17:$L$1985,MATCH($A15&amp;H$5,'4.훈련과정별'!$A$17:$A$1985,0),9)</f>
        <v>300000</v>
      </c>
      <c r="I15" s="91">
        <f>INDEX('4.훈련과정별'!$A$17:$L$1985,MATCH($A15&amp;I$5,'4.훈련과정별'!$A$17:$A$1985,0),9)</f>
        <v>400000</v>
      </c>
      <c r="J15" s="91">
        <f t="shared" si="7"/>
        <v>14305</v>
      </c>
      <c r="K15" s="91">
        <f>INDEX('4.훈련과정별'!$A$17:$L$1985,MATCH($A15&amp;K$5,'4.훈련과정별'!$A$17:$A$1985,0),10)</f>
        <v>0</v>
      </c>
      <c r="L15" s="91">
        <f>INDEX('4.훈련과정별'!$A$17:$L$1985,MATCH($A15&amp;"식비",'4.훈련과정별'!$A$17:$A$1985,0),10)+INDEX('4.훈련과정별'!$A$17:$L$1985,MATCH($A15&amp;"숙박비",'4.훈련과정별'!$A$17:$A$1985,0),10)</f>
        <v>0</v>
      </c>
      <c r="M15" s="91">
        <f>INDEX('4.훈련과정별'!$A$17:$L$1985,MATCH($A15&amp;M$5,'4.훈련과정별'!$A$17:$A$1985,0),10)</f>
        <v>0</v>
      </c>
      <c r="N15" s="91">
        <f>INDEX('4.훈련과정별'!$A$17:$L$1985,MATCH($A15&amp;N$5,'4.훈련과정별'!$A$17:$A$1985,0),10)</f>
        <v>0</v>
      </c>
      <c r="O15" s="91">
        <f t="shared" si="8"/>
        <v>18466192</v>
      </c>
      <c r="P15" s="91">
        <f t="shared" si="9"/>
        <v>17166192</v>
      </c>
      <c r="Q15" s="91">
        <f t="shared" si="10"/>
        <v>600000</v>
      </c>
      <c r="R15" s="91">
        <f t="shared" si="11"/>
        <v>300000</v>
      </c>
      <c r="S15" s="91">
        <f t="shared" si="12"/>
        <v>400000</v>
      </c>
      <c r="T15" s="92">
        <f t="shared" si="13"/>
        <v>14305</v>
      </c>
    </row>
    <row r="16" spans="1:23" s="63" customFormat="1" ht="29.25" customHeight="1">
      <c r="A16" s="94">
        <v>10</v>
      </c>
      <c r="B16" s="307" t="str">
        <f>INDEX('4.훈련과정별'!$B$5:$I$1985,MATCH($A16,'4.훈련과정별'!$B$5:$B$1985,0),2)</f>
        <v>00000000</v>
      </c>
      <c r="C16" s="307">
        <f>INDEX('4.훈련과정별'!$B$5:$I$1985,MATCH($A16,'4.훈련과정별'!$B$5:$B$1985,0),6)</f>
        <v>30</v>
      </c>
      <c r="D16" s="307">
        <f>INDEX('4.훈련과정별'!$B$5:$J$1985,MATCH($A16,'4.훈련과정별'!$B$5:$B$1985,0),9)</f>
        <v>40</v>
      </c>
      <c r="E16" s="91">
        <f t="shared" si="0"/>
        <v>18466192</v>
      </c>
      <c r="F16" s="91">
        <f>INDEX('4.훈련과정별'!$A$17:$L$1985,MATCH($A16&amp;F$5,'4.훈련과정별'!$A$17:$A$1985,0),9)</f>
        <v>17166192</v>
      </c>
      <c r="G16" s="91">
        <f>INDEX('4.훈련과정별'!$A$17:$L$1985,MATCH($A16&amp;"식비",'4.훈련과정별'!$A$17:$A$1985,0),9)+INDEX('4.훈련과정별'!$A$17:$L$1985,MATCH($A16&amp;"숙박비",'4.훈련과정별'!$A$17:$A$1985,0),9)</f>
        <v>600000</v>
      </c>
      <c r="H16" s="91">
        <f>INDEX('4.훈련과정별'!$A$17:$L$1985,MATCH($A16&amp;H$5,'4.훈련과정별'!$A$17:$A$1985,0),9)</f>
        <v>300000</v>
      </c>
      <c r="I16" s="91">
        <f>INDEX('4.훈련과정별'!$A$17:$L$1985,MATCH($A16&amp;I$5,'4.훈련과정별'!$A$17:$A$1985,0),9)</f>
        <v>400000</v>
      </c>
      <c r="J16" s="91">
        <f t="shared" si="7"/>
        <v>14305</v>
      </c>
      <c r="K16" s="91">
        <f>INDEX('4.훈련과정별'!$A$17:$L$1985,MATCH($A16&amp;K$5,'4.훈련과정별'!$A$17:$A$1985,0),10)</f>
        <v>0</v>
      </c>
      <c r="L16" s="91">
        <f>INDEX('4.훈련과정별'!$A$17:$L$1985,MATCH($A16&amp;"식비",'4.훈련과정별'!$A$17:$A$1985,0),10)+INDEX('4.훈련과정별'!$A$17:$L$1985,MATCH($A16&amp;"숙박비",'4.훈련과정별'!$A$17:$A$1985,0),10)</f>
        <v>0</v>
      </c>
      <c r="M16" s="91">
        <f>INDEX('4.훈련과정별'!$A$17:$L$1985,MATCH($A16&amp;M$5,'4.훈련과정별'!$A$17:$A$1985,0),10)</f>
        <v>0</v>
      </c>
      <c r="N16" s="91">
        <f>INDEX('4.훈련과정별'!$A$17:$L$1985,MATCH($A16&amp;N$5,'4.훈련과정별'!$A$17:$A$1985,0),10)</f>
        <v>0</v>
      </c>
      <c r="O16" s="91">
        <f t="shared" si="8"/>
        <v>18466192</v>
      </c>
      <c r="P16" s="91">
        <f t="shared" si="9"/>
        <v>17166192</v>
      </c>
      <c r="Q16" s="91">
        <f t="shared" si="10"/>
        <v>600000</v>
      </c>
      <c r="R16" s="91">
        <f t="shared" si="11"/>
        <v>300000</v>
      </c>
      <c r="S16" s="91">
        <f t="shared" si="12"/>
        <v>400000</v>
      </c>
      <c r="T16" s="92">
        <f t="shared" si="13"/>
        <v>14305</v>
      </c>
    </row>
    <row r="17" spans="1:20" s="63" customFormat="1" ht="29.25" customHeight="1">
      <c r="A17" s="94">
        <v>11</v>
      </c>
      <c r="B17" s="307" t="str">
        <f>INDEX('4.훈련과정별'!$B$5:$I$1985,MATCH($A17,'4.훈련과정별'!$B$5:$B$1985,0),2)</f>
        <v>00000000</v>
      </c>
      <c r="C17" s="307">
        <f>INDEX('4.훈련과정별'!$B$5:$I$1985,MATCH($A17,'4.훈련과정별'!$B$5:$B$1985,0),6)</f>
        <v>30</v>
      </c>
      <c r="D17" s="307">
        <f>INDEX('4.훈련과정별'!$B$5:$J$1985,MATCH($A17,'4.훈련과정별'!$B$5:$B$1985,0),9)</f>
        <v>40</v>
      </c>
      <c r="E17" s="91">
        <f t="shared" si="0"/>
        <v>18466192</v>
      </c>
      <c r="F17" s="91">
        <f>INDEX('4.훈련과정별'!$A$17:$L$1985,MATCH($A17&amp;F$5,'4.훈련과정별'!$A$17:$A$1985,0),9)</f>
        <v>17166192</v>
      </c>
      <c r="G17" s="91">
        <f>INDEX('4.훈련과정별'!$A$17:$L$1985,MATCH($A17&amp;"식비",'4.훈련과정별'!$A$17:$A$1985,0),9)+INDEX('4.훈련과정별'!$A$17:$L$1985,MATCH($A17&amp;"숙박비",'4.훈련과정별'!$A$17:$A$1985,0),9)</f>
        <v>600000</v>
      </c>
      <c r="H17" s="91">
        <f>INDEX('4.훈련과정별'!$A$17:$L$1985,MATCH($A17&amp;H$5,'4.훈련과정별'!$A$17:$A$1985,0),9)</f>
        <v>300000</v>
      </c>
      <c r="I17" s="91">
        <f>INDEX('4.훈련과정별'!$A$17:$L$1985,MATCH($A17&amp;I$5,'4.훈련과정별'!$A$17:$A$1985,0),9)</f>
        <v>400000</v>
      </c>
      <c r="J17" s="91">
        <f t="shared" si="7"/>
        <v>14305</v>
      </c>
      <c r="K17" s="91">
        <f>INDEX('4.훈련과정별'!$A$17:$L$1985,MATCH($A17&amp;K$5,'4.훈련과정별'!$A$17:$A$1985,0),10)</f>
        <v>0</v>
      </c>
      <c r="L17" s="91">
        <f>INDEX('4.훈련과정별'!$A$17:$L$1985,MATCH($A17&amp;"식비",'4.훈련과정별'!$A$17:$A$1985,0),10)+INDEX('4.훈련과정별'!$A$17:$L$1985,MATCH($A17&amp;"숙박비",'4.훈련과정별'!$A$17:$A$1985,0),10)</f>
        <v>0</v>
      </c>
      <c r="M17" s="91">
        <f>INDEX('4.훈련과정별'!$A$17:$L$1985,MATCH($A17&amp;M$5,'4.훈련과정별'!$A$17:$A$1985,0),10)</f>
        <v>0</v>
      </c>
      <c r="N17" s="91">
        <f>INDEX('4.훈련과정별'!$A$17:$L$1985,MATCH($A17&amp;N$5,'4.훈련과정별'!$A$17:$A$1985,0),10)</f>
        <v>0</v>
      </c>
      <c r="O17" s="91">
        <f t="shared" si="8"/>
        <v>18466192</v>
      </c>
      <c r="P17" s="91">
        <f t="shared" si="9"/>
        <v>17166192</v>
      </c>
      <c r="Q17" s="91">
        <f t="shared" si="10"/>
        <v>600000</v>
      </c>
      <c r="R17" s="91">
        <f t="shared" si="11"/>
        <v>300000</v>
      </c>
      <c r="S17" s="91">
        <f t="shared" si="12"/>
        <v>400000</v>
      </c>
      <c r="T17" s="92">
        <f t="shared" si="13"/>
        <v>14305</v>
      </c>
    </row>
    <row r="18" spans="1:20" s="63" customFormat="1" ht="29.25" customHeight="1">
      <c r="A18" s="94">
        <v>12</v>
      </c>
      <c r="B18" s="307" t="str">
        <f>INDEX('4.훈련과정별'!$B$5:$I$1985,MATCH($A18,'4.훈련과정별'!$B$5:$B$1985,0),2)</f>
        <v>00000000</v>
      </c>
      <c r="C18" s="307">
        <f>INDEX('4.훈련과정별'!$B$5:$I$1985,MATCH($A18,'4.훈련과정별'!$B$5:$B$1985,0),6)</f>
        <v>30</v>
      </c>
      <c r="D18" s="307">
        <f>INDEX('4.훈련과정별'!$B$5:$J$1985,MATCH($A18,'4.훈련과정별'!$B$5:$B$1985,0),9)</f>
        <v>40</v>
      </c>
      <c r="E18" s="91">
        <f t="shared" si="0"/>
        <v>18466192</v>
      </c>
      <c r="F18" s="91">
        <f>INDEX('4.훈련과정별'!$A$17:$L$1985,MATCH($A18&amp;F$5,'4.훈련과정별'!$A$17:$A$1985,0),9)</f>
        <v>17166192</v>
      </c>
      <c r="G18" s="91">
        <f>INDEX('4.훈련과정별'!$A$17:$L$1985,MATCH($A18&amp;"식비",'4.훈련과정별'!$A$17:$A$1985,0),9)+INDEX('4.훈련과정별'!$A$17:$L$1985,MATCH($A18&amp;"숙박비",'4.훈련과정별'!$A$17:$A$1985,0),9)</f>
        <v>600000</v>
      </c>
      <c r="H18" s="91">
        <f>INDEX('4.훈련과정별'!$A$17:$L$1985,MATCH($A18&amp;H$5,'4.훈련과정별'!$A$17:$A$1985,0),9)</f>
        <v>300000</v>
      </c>
      <c r="I18" s="91">
        <f>INDEX('4.훈련과정별'!$A$17:$L$1985,MATCH($A18&amp;I$5,'4.훈련과정별'!$A$17:$A$1985,0),9)</f>
        <v>400000</v>
      </c>
      <c r="J18" s="91">
        <f t="shared" si="7"/>
        <v>14305</v>
      </c>
      <c r="K18" s="91">
        <f>INDEX('4.훈련과정별'!$A$17:$L$1985,MATCH($A18&amp;K$5,'4.훈련과정별'!$A$17:$A$1985,0),10)</f>
        <v>0</v>
      </c>
      <c r="L18" s="91">
        <f>INDEX('4.훈련과정별'!$A$17:$L$1985,MATCH($A18&amp;"식비",'4.훈련과정별'!$A$17:$A$1985,0),10)+INDEX('4.훈련과정별'!$A$17:$L$1985,MATCH($A18&amp;"숙박비",'4.훈련과정별'!$A$17:$A$1985,0),10)</f>
        <v>0</v>
      </c>
      <c r="M18" s="91">
        <f>INDEX('4.훈련과정별'!$A$17:$L$1985,MATCH($A18&amp;M$5,'4.훈련과정별'!$A$17:$A$1985,0),10)</f>
        <v>0</v>
      </c>
      <c r="N18" s="91">
        <f>INDEX('4.훈련과정별'!$A$17:$L$1985,MATCH($A18&amp;N$5,'4.훈련과정별'!$A$17:$A$1985,0),10)</f>
        <v>0</v>
      </c>
      <c r="O18" s="91">
        <f t="shared" si="8"/>
        <v>18466192</v>
      </c>
      <c r="P18" s="91">
        <f t="shared" si="9"/>
        <v>17166192</v>
      </c>
      <c r="Q18" s="91">
        <f t="shared" si="10"/>
        <v>600000</v>
      </c>
      <c r="R18" s="91">
        <f t="shared" si="11"/>
        <v>300000</v>
      </c>
      <c r="S18" s="91">
        <f t="shared" si="12"/>
        <v>400000</v>
      </c>
      <c r="T18" s="92">
        <f t="shared" si="13"/>
        <v>14305</v>
      </c>
    </row>
    <row r="19" spans="1:20" s="63" customFormat="1" ht="29.25" customHeight="1">
      <c r="A19" s="94">
        <v>13</v>
      </c>
      <c r="B19" s="307" t="str">
        <f>INDEX('4.훈련과정별'!$B$5:$I$1985,MATCH($A19,'4.훈련과정별'!$B$5:$B$1985,0),2)</f>
        <v>00000000</v>
      </c>
      <c r="C19" s="307">
        <f>INDEX('4.훈련과정별'!$B$5:$I$1985,MATCH($A19,'4.훈련과정별'!$B$5:$B$1985,0),6)</f>
        <v>30</v>
      </c>
      <c r="D19" s="307">
        <f>INDEX('4.훈련과정별'!$B$5:$J$1985,MATCH($A19,'4.훈련과정별'!$B$5:$B$1985,0),9)</f>
        <v>40</v>
      </c>
      <c r="E19" s="91">
        <f t="shared" si="0"/>
        <v>18466192</v>
      </c>
      <c r="F19" s="91">
        <f>INDEX('4.훈련과정별'!$A$17:$L$1985,MATCH($A19&amp;F$5,'4.훈련과정별'!$A$17:$A$1985,0),9)</f>
        <v>17166192</v>
      </c>
      <c r="G19" s="91">
        <f>INDEX('4.훈련과정별'!$A$17:$L$1985,MATCH($A19&amp;"식비",'4.훈련과정별'!$A$17:$A$1985,0),9)+INDEX('4.훈련과정별'!$A$17:$L$1985,MATCH($A19&amp;"숙박비",'4.훈련과정별'!$A$17:$A$1985,0),9)</f>
        <v>600000</v>
      </c>
      <c r="H19" s="91">
        <f>INDEX('4.훈련과정별'!$A$17:$L$1985,MATCH($A19&amp;H$5,'4.훈련과정별'!$A$17:$A$1985,0),9)</f>
        <v>300000</v>
      </c>
      <c r="I19" s="91">
        <f>INDEX('4.훈련과정별'!$A$17:$L$1985,MATCH($A19&amp;I$5,'4.훈련과정별'!$A$17:$A$1985,0),9)</f>
        <v>400000</v>
      </c>
      <c r="J19" s="91">
        <f t="shared" si="7"/>
        <v>14305</v>
      </c>
      <c r="K19" s="91">
        <f>INDEX('4.훈련과정별'!$A$17:$L$1985,MATCH($A19&amp;K$5,'4.훈련과정별'!$A$17:$A$1985,0),10)</f>
        <v>0</v>
      </c>
      <c r="L19" s="91">
        <f>INDEX('4.훈련과정별'!$A$17:$L$1985,MATCH($A19&amp;"식비",'4.훈련과정별'!$A$17:$A$1985,0),10)+INDEX('4.훈련과정별'!$A$17:$L$1985,MATCH($A19&amp;"숙박비",'4.훈련과정별'!$A$17:$A$1985,0),10)</f>
        <v>0</v>
      </c>
      <c r="M19" s="91">
        <f>INDEX('4.훈련과정별'!$A$17:$L$1985,MATCH($A19&amp;M$5,'4.훈련과정별'!$A$17:$A$1985,0),10)</f>
        <v>0</v>
      </c>
      <c r="N19" s="91">
        <f>INDEX('4.훈련과정별'!$A$17:$L$1985,MATCH($A19&amp;N$5,'4.훈련과정별'!$A$17:$A$1985,0),10)</f>
        <v>0</v>
      </c>
      <c r="O19" s="91">
        <f t="shared" si="8"/>
        <v>18466192</v>
      </c>
      <c r="P19" s="91">
        <f t="shared" si="9"/>
        <v>17166192</v>
      </c>
      <c r="Q19" s="91">
        <f t="shared" si="10"/>
        <v>600000</v>
      </c>
      <c r="R19" s="91">
        <f t="shared" si="11"/>
        <v>300000</v>
      </c>
      <c r="S19" s="91">
        <f t="shared" si="12"/>
        <v>400000</v>
      </c>
      <c r="T19" s="92">
        <f t="shared" si="13"/>
        <v>14305</v>
      </c>
    </row>
    <row r="20" spans="1:20" s="63" customFormat="1" ht="29.25" customHeight="1">
      <c r="A20" s="94">
        <v>14</v>
      </c>
      <c r="B20" s="307" t="str">
        <f>INDEX('4.훈련과정별'!$B$5:$I$1985,MATCH($A20,'4.훈련과정별'!$B$5:$B$1985,0),2)</f>
        <v>00000000</v>
      </c>
      <c r="C20" s="307">
        <f>INDEX('4.훈련과정별'!$B$5:$I$1985,MATCH($A20,'4.훈련과정별'!$B$5:$B$1985,0),6)</f>
        <v>30</v>
      </c>
      <c r="D20" s="307">
        <f>INDEX('4.훈련과정별'!$B$5:$J$1985,MATCH($A20,'4.훈련과정별'!$B$5:$B$1985,0),9)</f>
        <v>40</v>
      </c>
      <c r="E20" s="91">
        <f t="shared" si="0"/>
        <v>18466192</v>
      </c>
      <c r="F20" s="91">
        <f>INDEX('4.훈련과정별'!$A$17:$L$1985,MATCH($A20&amp;F$5,'4.훈련과정별'!$A$17:$A$1985,0),9)</f>
        <v>17166192</v>
      </c>
      <c r="G20" s="91">
        <f>INDEX('4.훈련과정별'!$A$17:$L$1985,MATCH($A20&amp;"식비",'4.훈련과정별'!$A$17:$A$1985,0),9)+INDEX('4.훈련과정별'!$A$17:$L$1985,MATCH($A20&amp;"숙박비",'4.훈련과정별'!$A$17:$A$1985,0),9)</f>
        <v>600000</v>
      </c>
      <c r="H20" s="91">
        <f>INDEX('4.훈련과정별'!$A$17:$L$1985,MATCH($A20&amp;H$5,'4.훈련과정별'!$A$17:$A$1985,0),9)</f>
        <v>300000</v>
      </c>
      <c r="I20" s="91">
        <f>INDEX('4.훈련과정별'!$A$17:$L$1985,MATCH($A20&amp;I$5,'4.훈련과정별'!$A$17:$A$1985,0),9)</f>
        <v>400000</v>
      </c>
      <c r="J20" s="91">
        <f t="shared" si="7"/>
        <v>14305</v>
      </c>
      <c r="K20" s="91">
        <f>INDEX('4.훈련과정별'!$A$17:$L$1985,MATCH($A20&amp;K$5,'4.훈련과정별'!$A$17:$A$1985,0),10)</f>
        <v>0</v>
      </c>
      <c r="L20" s="91">
        <f>INDEX('4.훈련과정별'!$A$17:$L$1985,MATCH($A20&amp;"식비",'4.훈련과정별'!$A$17:$A$1985,0),10)+INDEX('4.훈련과정별'!$A$17:$L$1985,MATCH($A20&amp;"숙박비",'4.훈련과정별'!$A$17:$A$1985,0),10)</f>
        <v>0</v>
      </c>
      <c r="M20" s="91">
        <f>INDEX('4.훈련과정별'!$A$17:$L$1985,MATCH($A20&amp;M$5,'4.훈련과정별'!$A$17:$A$1985,0),10)</f>
        <v>0</v>
      </c>
      <c r="N20" s="91">
        <f>INDEX('4.훈련과정별'!$A$17:$L$1985,MATCH($A20&amp;N$5,'4.훈련과정별'!$A$17:$A$1985,0),10)</f>
        <v>0</v>
      </c>
      <c r="O20" s="91">
        <f t="shared" si="8"/>
        <v>18466192</v>
      </c>
      <c r="P20" s="91">
        <f t="shared" si="9"/>
        <v>17166192</v>
      </c>
      <c r="Q20" s="91">
        <f t="shared" si="10"/>
        <v>600000</v>
      </c>
      <c r="R20" s="91">
        <f t="shared" si="11"/>
        <v>300000</v>
      </c>
      <c r="S20" s="91">
        <f t="shared" si="12"/>
        <v>400000</v>
      </c>
      <c r="T20" s="92">
        <f t="shared" si="13"/>
        <v>14305</v>
      </c>
    </row>
    <row r="21" spans="1:20" s="63" customFormat="1" ht="29.25" customHeight="1">
      <c r="A21" s="94">
        <v>15</v>
      </c>
      <c r="B21" s="307" t="str">
        <f>INDEX('4.훈련과정별'!$B$5:$I$1985,MATCH($A21,'4.훈련과정별'!$B$5:$B$1985,0),2)</f>
        <v>00000000</v>
      </c>
      <c r="C21" s="307">
        <f>INDEX('4.훈련과정별'!$B$5:$I$1985,MATCH($A21,'4.훈련과정별'!$B$5:$B$1985,0),6)</f>
        <v>30</v>
      </c>
      <c r="D21" s="307">
        <f>INDEX('4.훈련과정별'!$B$5:$J$1985,MATCH($A21,'4.훈련과정별'!$B$5:$B$1985,0),9)</f>
        <v>40</v>
      </c>
      <c r="E21" s="91">
        <f t="shared" si="0"/>
        <v>18466192</v>
      </c>
      <c r="F21" s="91">
        <f>INDEX('4.훈련과정별'!$A$17:$L$1985,MATCH($A21&amp;F$5,'4.훈련과정별'!$A$17:$A$1985,0),9)</f>
        <v>17166192</v>
      </c>
      <c r="G21" s="91">
        <f>INDEX('4.훈련과정별'!$A$17:$L$1985,MATCH($A21&amp;"식비",'4.훈련과정별'!$A$17:$A$1985,0),9)+INDEX('4.훈련과정별'!$A$17:$L$1985,MATCH($A21&amp;"숙박비",'4.훈련과정별'!$A$17:$A$1985,0),9)</f>
        <v>600000</v>
      </c>
      <c r="H21" s="91">
        <f>INDEX('4.훈련과정별'!$A$17:$L$1985,MATCH($A21&amp;H$5,'4.훈련과정별'!$A$17:$A$1985,0),9)</f>
        <v>300000</v>
      </c>
      <c r="I21" s="91">
        <f>INDEX('4.훈련과정별'!$A$17:$L$1985,MATCH($A21&amp;I$5,'4.훈련과정별'!$A$17:$A$1985,0),9)</f>
        <v>400000</v>
      </c>
      <c r="J21" s="91">
        <f t="shared" si="7"/>
        <v>14305</v>
      </c>
      <c r="K21" s="91">
        <f>INDEX('4.훈련과정별'!$A$17:$L$1985,MATCH($A21&amp;K$5,'4.훈련과정별'!$A$17:$A$1985,0),10)</f>
        <v>0</v>
      </c>
      <c r="L21" s="91">
        <f>INDEX('4.훈련과정별'!$A$17:$L$1985,MATCH($A21&amp;"식비",'4.훈련과정별'!$A$17:$A$1985,0),10)+INDEX('4.훈련과정별'!$A$17:$L$1985,MATCH($A21&amp;"숙박비",'4.훈련과정별'!$A$17:$A$1985,0),10)</f>
        <v>0</v>
      </c>
      <c r="M21" s="91">
        <f>INDEX('4.훈련과정별'!$A$17:$L$1985,MATCH($A21&amp;M$5,'4.훈련과정별'!$A$17:$A$1985,0),10)</f>
        <v>0</v>
      </c>
      <c r="N21" s="91">
        <f>INDEX('4.훈련과정별'!$A$17:$L$1985,MATCH($A21&amp;N$5,'4.훈련과정별'!$A$17:$A$1985,0),10)</f>
        <v>0</v>
      </c>
      <c r="O21" s="91">
        <f t="shared" si="8"/>
        <v>18466192</v>
      </c>
      <c r="P21" s="91">
        <f t="shared" si="9"/>
        <v>17166192</v>
      </c>
      <c r="Q21" s="91">
        <f t="shared" si="10"/>
        <v>600000</v>
      </c>
      <c r="R21" s="91">
        <f t="shared" si="11"/>
        <v>300000</v>
      </c>
      <c r="S21" s="91">
        <f t="shared" si="12"/>
        <v>400000</v>
      </c>
      <c r="T21" s="92">
        <f t="shared" si="13"/>
        <v>14305</v>
      </c>
    </row>
    <row r="22" spans="1:20" s="63" customFormat="1" ht="29.25" customHeight="1">
      <c r="A22" s="94">
        <v>16</v>
      </c>
      <c r="B22" s="307" t="str">
        <f>INDEX('4.훈련과정별'!$B$5:$I$1985,MATCH($A22,'4.훈련과정별'!$B$5:$B$1985,0),2)</f>
        <v>00000000</v>
      </c>
      <c r="C22" s="307">
        <f>INDEX('4.훈련과정별'!$B$5:$I$1985,MATCH($A22,'4.훈련과정별'!$B$5:$B$1985,0),6)</f>
        <v>30</v>
      </c>
      <c r="D22" s="307">
        <f>INDEX('4.훈련과정별'!$B$5:$J$1985,MATCH($A22,'4.훈련과정별'!$B$5:$B$1985,0),9)</f>
        <v>40</v>
      </c>
      <c r="E22" s="91">
        <f t="shared" si="0"/>
        <v>18466192</v>
      </c>
      <c r="F22" s="91">
        <f>INDEX('4.훈련과정별'!$A$17:$L$1985,MATCH($A22&amp;F$5,'4.훈련과정별'!$A$17:$A$1985,0),9)</f>
        <v>17166192</v>
      </c>
      <c r="G22" s="91">
        <f>INDEX('4.훈련과정별'!$A$17:$L$1985,MATCH($A22&amp;"식비",'4.훈련과정별'!$A$17:$A$1985,0),9)+INDEX('4.훈련과정별'!$A$17:$L$1985,MATCH($A22&amp;"숙박비",'4.훈련과정별'!$A$17:$A$1985,0),9)</f>
        <v>600000</v>
      </c>
      <c r="H22" s="91">
        <f>INDEX('4.훈련과정별'!$A$17:$L$1985,MATCH($A22&amp;H$5,'4.훈련과정별'!$A$17:$A$1985,0),9)</f>
        <v>300000</v>
      </c>
      <c r="I22" s="91">
        <f>INDEX('4.훈련과정별'!$A$17:$L$1985,MATCH($A22&amp;I$5,'4.훈련과정별'!$A$17:$A$1985,0),9)</f>
        <v>400000</v>
      </c>
      <c r="J22" s="91">
        <f t="shared" si="7"/>
        <v>14305</v>
      </c>
      <c r="K22" s="91">
        <f>INDEX('4.훈련과정별'!$A$17:$L$1985,MATCH($A22&amp;K$5,'4.훈련과정별'!$A$17:$A$1985,0),10)</f>
        <v>0</v>
      </c>
      <c r="L22" s="91">
        <f>INDEX('4.훈련과정별'!$A$17:$L$1985,MATCH($A22&amp;"식비",'4.훈련과정별'!$A$17:$A$1985,0),10)+INDEX('4.훈련과정별'!$A$17:$L$1985,MATCH($A22&amp;"숙박비",'4.훈련과정별'!$A$17:$A$1985,0),10)</f>
        <v>0</v>
      </c>
      <c r="M22" s="91">
        <f>INDEX('4.훈련과정별'!$A$17:$L$1985,MATCH($A22&amp;M$5,'4.훈련과정별'!$A$17:$A$1985,0),10)</f>
        <v>0</v>
      </c>
      <c r="N22" s="91">
        <f>INDEX('4.훈련과정별'!$A$17:$L$1985,MATCH($A22&amp;N$5,'4.훈련과정별'!$A$17:$A$1985,0),10)</f>
        <v>0</v>
      </c>
      <c r="O22" s="91">
        <f t="shared" si="8"/>
        <v>18466192</v>
      </c>
      <c r="P22" s="91">
        <f t="shared" si="9"/>
        <v>17166192</v>
      </c>
      <c r="Q22" s="91">
        <f t="shared" si="10"/>
        <v>600000</v>
      </c>
      <c r="R22" s="91">
        <f t="shared" si="11"/>
        <v>300000</v>
      </c>
      <c r="S22" s="91">
        <f t="shared" si="12"/>
        <v>400000</v>
      </c>
      <c r="T22" s="92">
        <f t="shared" si="13"/>
        <v>14305</v>
      </c>
    </row>
    <row r="23" spans="1:20" s="63" customFormat="1" ht="29.25" customHeight="1">
      <c r="A23" s="94">
        <v>17</v>
      </c>
      <c r="B23" s="307" t="str">
        <f>INDEX('4.훈련과정별'!$B$5:$I$1985,MATCH($A23,'4.훈련과정별'!$B$5:$B$1985,0),2)</f>
        <v>00000000</v>
      </c>
      <c r="C23" s="307">
        <f>INDEX('4.훈련과정별'!$B$5:$I$1985,MATCH($A23,'4.훈련과정별'!$B$5:$B$1985,0),6)</f>
        <v>30</v>
      </c>
      <c r="D23" s="307">
        <f>INDEX('4.훈련과정별'!$B$5:$J$1985,MATCH($A23,'4.훈련과정별'!$B$5:$B$1985,0),9)</f>
        <v>40</v>
      </c>
      <c r="E23" s="91">
        <f t="shared" si="0"/>
        <v>18466192</v>
      </c>
      <c r="F23" s="91">
        <f>INDEX('4.훈련과정별'!$A$17:$L$1985,MATCH($A23&amp;F$5,'4.훈련과정별'!$A$17:$A$1985,0),9)</f>
        <v>17166192</v>
      </c>
      <c r="G23" s="91">
        <f>INDEX('4.훈련과정별'!$A$17:$L$1985,MATCH($A23&amp;"식비",'4.훈련과정별'!$A$17:$A$1985,0),9)+INDEX('4.훈련과정별'!$A$17:$L$1985,MATCH($A23&amp;"숙박비",'4.훈련과정별'!$A$17:$A$1985,0),9)</f>
        <v>600000</v>
      </c>
      <c r="H23" s="91">
        <f>INDEX('4.훈련과정별'!$A$17:$L$1985,MATCH($A23&amp;H$5,'4.훈련과정별'!$A$17:$A$1985,0),9)</f>
        <v>300000</v>
      </c>
      <c r="I23" s="91">
        <f>INDEX('4.훈련과정별'!$A$17:$L$1985,MATCH($A23&amp;I$5,'4.훈련과정별'!$A$17:$A$1985,0),9)</f>
        <v>400000</v>
      </c>
      <c r="J23" s="91">
        <f t="shared" si="7"/>
        <v>14305</v>
      </c>
      <c r="K23" s="91">
        <f>INDEX('4.훈련과정별'!$A$17:$L$1985,MATCH($A23&amp;K$5,'4.훈련과정별'!$A$17:$A$1985,0),10)</f>
        <v>0</v>
      </c>
      <c r="L23" s="91">
        <f>INDEX('4.훈련과정별'!$A$17:$L$1985,MATCH($A23&amp;"식비",'4.훈련과정별'!$A$17:$A$1985,0),10)+INDEX('4.훈련과정별'!$A$17:$L$1985,MATCH($A23&amp;"숙박비",'4.훈련과정별'!$A$17:$A$1985,0),10)</f>
        <v>0</v>
      </c>
      <c r="M23" s="91">
        <f>INDEX('4.훈련과정별'!$A$17:$L$1985,MATCH($A23&amp;M$5,'4.훈련과정별'!$A$17:$A$1985,0),10)</f>
        <v>0</v>
      </c>
      <c r="N23" s="91">
        <f>INDEX('4.훈련과정별'!$A$17:$L$1985,MATCH($A23&amp;N$5,'4.훈련과정별'!$A$17:$A$1985,0),10)</f>
        <v>0</v>
      </c>
      <c r="O23" s="91">
        <f t="shared" si="8"/>
        <v>18466192</v>
      </c>
      <c r="P23" s="91">
        <f t="shared" si="9"/>
        <v>17166192</v>
      </c>
      <c r="Q23" s="91">
        <f t="shared" si="10"/>
        <v>600000</v>
      </c>
      <c r="R23" s="91">
        <f t="shared" si="11"/>
        <v>300000</v>
      </c>
      <c r="S23" s="91">
        <f t="shared" si="12"/>
        <v>400000</v>
      </c>
      <c r="T23" s="92">
        <f t="shared" si="13"/>
        <v>14305</v>
      </c>
    </row>
    <row r="24" spans="1:20" s="63" customFormat="1" ht="29.25" customHeight="1">
      <c r="A24" s="94">
        <v>18</v>
      </c>
      <c r="B24" s="307" t="str">
        <f>INDEX('4.훈련과정별'!$B$5:$I$1985,MATCH($A24,'4.훈련과정별'!$B$5:$B$1985,0),2)</f>
        <v>00000000</v>
      </c>
      <c r="C24" s="307">
        <f>INDEX('4.훈련과정별'!$B$5:$I$1985,MATCH($A24,'4.훈련과정별'!$B$5:$B$1985,0),6)</f>
        <v>30</v>
      </c>
      <c r="D24" s="307">
        <f>INDEX('4.훈련과정별'!$B$5:$J$1985,MATCH($A24,'4.훈련과정별'!$B$5:$B$1985,0),9)</f>
        <v>40</v>
      </c>
      <c r="E24" s="91">
        <f t="shared" si="0"/>
        <v>18466192</v>
      </c>
      <c r="F24" s="91">
        <f>INDEX('4.훈련과정별'!$A$17:$L$1985,MATCH($A24&amp;F$5,'4.훈련과정별'!$A$17:$A$1985,0),9)</f>
        <v>17166192</v>
      </c>
      <c r="G24" s="91">
        <f>INDEX('4.훈련과정별'!$A$17:$L$1985,MATCH($A24&amp;"식비",'4.훈련과정별'!$A$17:$A$1985,0),9)+INDEX('4.훈련과정별'!$A$17:$L$1985,MATCH($A24&amp;"숙박비",'4.훈련과정별'!$A$17:$A$1985,0),9)</f>
        <v>600000</v>
      </c>
      <c r="H24" s="91">
        <f>INDEX('4.훈련과정별'!$A$17:$L$1985,MATCH($A24&amp;H$5,'4.훈련과정별'!$A$17:$A$1985,0),9)</f>
        <v>300000</v>
      </c>
      <c r="I24" s="91">
        <f>INDEX('4.훈련과정별'!$A$17:$L$1985,MATCH($A24&amp;I$5,'4.훈련과정별'!$A$17:$A$1985,0),9)</f>
        <v>400000</v>
      </c>
      <c r="J24" s="91">
        <f t="shared" si="7"/>
        <v>14305</v>
      </c>
      <c r="K24" s="91">
        <f>INDEX('4.훈련과정별'!$A$17:$L$1985,MATCH($A24&amp;K$5,'4.훈련과정별'!$A$17:$A$1985,0),10)</f>
        <v>0</v>
      </c>
      <c r="L24" s="91">
        <f>INDEX('4.훈련과정별'!$A$17:$L$1985,MATCH($A24&amp;"식비",'4.훈련과정별'!$A$17:$A$1985,0),10)+INDEX('4.훈련과정별'!$A$17:$L$1985,MATCH($A24&amp;"숙박비",'4.훈련과정별'!$A$17:$A$1985,0),10)</f>
        <v>0</v>
      </c>
      <c r="M24" s="91">
        <f>INDEX('4.훈련과정별'!$A$17:$L$1985,MATCH($A24&amp;M$5,'4.훈련과정별'!$A$17:$A$1985,0),10)</f>
        <v>0</v>
      </c>
      <c r="N24" s="91">
        <f>INDEX('4.훈련과정별'!$A$17:$L$1985,MATCH($A24&amp;N$5,'4.훈련과정별'!$A$17:$A$1985,0),10)</f>
        <v>0</v>
      </c>
      <c r="O24" s="91">
        <f t="shared" si="8"/>
        <v>18466192</v>
      </c>
      <c r="P24" s="91">
        <f t="shared" si="9"/>
        <v>17166192</v>
      </c>
      <c r="Q24" s="91">
        <f t="shared" si="10"/>
        <v>600000</v>
      </c>
      <c r="R24" s="91">
        <f t="shared" si="11"/>
        <v>300000</v>
      </c>
      <c r="S24" s="91">
        <f t="shared" si="12"/>
        <v>400000</v>
      </c>
      <c r="T24" s="92">
        <f t="shared" si="13"/>
        <v>14305</v>
      </c>
    </row>
    <row r="25" spans="1:20" s="63" customFormat="1" ht="29.25" customHeight="1">
      <c r="A25" s="94">
        <v>19</v>
      </c>
      <c r="B25" s="307" t="str">
        <f>INDEX('4.훈련과정별'!$B$5:$I$1985,MATCH($A25,'4.훈련과정별'!$B$5:$B$1985,0),2)</f>
        <v>00000000</v>
      </c>
      <c r="C25" s="307">
        <f>INDEX('4.훈련과정별'!$B$5:$I$1985,MATCH($A25,'4.훈련과정별'!$B$5:$B$1985,0),6)</f>
        <v>30</v>
      </c>
      <c r="D25" s="307">
        <f>INDEX('4.훈련과정별'!$B$5:$J$1985,MATCH($A25,'4.훈련과정별'!$B$5:$B$1985,0),9)</f>
        <v>40</v>
      </c>
      <c r="E25" s="91">
        <f t="shared" si="0"/>
        <v>18466192</v>
      </c>
      <c r="F25" s="91">
        <f>INDEX('4.훈련과정별'!$A$17:$L$1985,MATCH($A25&amp;F$5,'4.훈련과정별'!$A$17:$A$1985,0),9)</f>
        <v>17166192</v>
      </c>
      <c r="G25" s="91">
        <f>INDEX('4.훈련과정별'!$A$17:$L$1985,MATCH($A25&amp;"식비",'4.훈련과정별'!$A$17:$A$1985,0),9)+INDEX('4.훈련과정별'!$A$17:$L$1985,MATCH($A25&amp;"숙박비",'4.훈련과정별'!$A$17:$A$1985,0),9)</f>
        <v>600000</v>
      </c>
      <c r="H25" s="91">
        <f>INDEX('4.훈련과정별'!$A$17:$L$1985,MATCH($A25&amp;H$5,'4.훈련과정별'!$A$17:$A$1985,0),9)</f>
        <v>300000</v>
      </c>
      <c r="I25" s="91">
        <f>INDEX('4.훈련과정별'!$A$17:$L$1985,MATCH($A25&amp;I$5,'4.훈련과정별'!$A$17:$A$1985,0),9)</f>
        <v>400000</v>
      </c>
      <c r="J25" s="91">
        <f t="shared" si="7"/>
        <v>14305</v>
      </c>
      <c r="K25" s="91">
        <f>INDEX('4.훈련과정별'!$A$17:$L$1985,MATCH($A25&amp;K$5,'4.훈련과정별'!$A$17:$A$1985,0),10)</f>
        <v>0</v>
      </c>
      <c r="L25" s="91">
        <f>INDEX('4.훈련과정별'!$A$17:$L$1985,MATCH($A25&amp;"식비",'4.훈련과정별'!$A$17:$A$1985,0),10)+INDEX('4.훈련과정별'!$A$17:$L$1985,MATCH($A25&amp;"숙박비",'4.훈련과정별'!$A$17:$A$1985,0),10)</f>
        <v>0</v>
      </c>
      <c r="M25" s="91">
        <f>INDEX('4.훈련과정별'!$A$17:$L$1985,MATCH($A25&amp;M$5,'4.훈련과정별'!$A$17:$A$1985,0),10)</f>
        <v>0</v>
      </c>
      <c r="N25" s="91">
        <f>INDEX('4.훈련과정별'!$A$17:$L$1985,MATCH($A25&amp;N$5,'4.훈련과정별'!$A$17:$A$1985,0),10)</f>
        <v>0</v>
      </c>
      <c r="O25" s="91">
        <f t="shared" si="8"/>
        <v>18466192</v>
      </c>
      <c r="P25" s="91">
        <f t="shared" si="9"/>
        <v>17166192</v>
      </c>
      <c r="Q25" s="91">
        <f t="shared" si="10"/>
        <v>600000</v>
      </c>
      <c r="R25" s="91">
        <f t="shared" si="11"/>
        <v>300000</v>
      </c>
      <c r="S25" s="91">
        <f t="shared" si="12"/>
        <v>400000</v>
      </c>
      <c r="T25" s="92">
        <f t="shared" si="13"/>
        <v>14305</v>
      </c>
    </row>
    <row r="26" spans="1:20" s="63" customFormat="1" ht="29.25" customHeight="1">
      <c r="A26" s="94">
        <v>20</v>
      </c>
      <c r="B26" s="307" t="str">
        <f>INDEX('4.훈련과정별'!$B$5:$I$1985,MATCH($A26,'4.훈련과정별'!$B$5:$B$1985,0),2)</f>
        <v>00000000</v>
      </c>
      <c r="C26" s="307">
        <f>INDEX('4.훈련과정별'!$B$5:$I$1985,MATCH($A26,'4.훈련과정별'!$B$5:$B$1985,0),6)</f>
        <v>30</v>
      </c>
      <c r="D26" s="307">
        <f>INDEX('4.훈련과정별'!$B$5:$J$1985,MATCH($A26,'4.훈련과정별'!$B$5:$B$1985,0),9)</f>
        <v>40</v>
      </c>
      <c r="E26" s="91">
        <f t="shared" si="0"/>
        <v>18466192</v>
      </c>
      <c r="F26" s="91">
        <f>INDEX('4.훈련과정별'!$A$17:$L$1985,MATCH($A26&amp;F$5,'4.훈련과정별'!$A$17:$A$1985,0),9)</f>
        <v>17166192</v>
      </c>
      <c r="G26" s="91">
        <f>INDEX('4.훈련과정별'!$A$17:$L$1985,MATCH($A26&amp;"식비",'4.훈련과정별'!$A$17:$A$1985,0),9)+INDEX('4.훈련과정별'!$A$17:$L$1985,MATCH($A26&amp;"숙박비",'4.훈련과정별'!$A$17:$A$1985,0),9)</f>
        <v>600000</v>
      </c>
      <c r="H26" s="91">
        <f>INDEX('4.훈련과정별'!$A$17:$L$1985,MATCH($A26&amp;H$5,'4.훈련과정별'!$A$17:$A$1985,0),9)</f>
        <v>300000</v>
      </c>
      <c r="I26" s="91">
        <f>INDEX('4.훈련과정별'!$A$17:$L$1985,MATCH($A26&amp;I$5,'4.훈련과정별'!$A$17:$A$1985,0),9)</f>
        <v>400000</v>
      </c>
      <c r="J26" s="91">
        <f t="shared" si="7"/>
        <v>14305</v>
      </c>
      <c r="K26" s="91">
        <f>INDEX('4.훈련과정별'!$A$17:$L$1985,MATCH($A26&amp;K$5,'4.훈련과정별'!$A$17:$A$1985,0),10)</f>
        <v>0</v>
      </c>
      <c r="L26" s="91">
        <f>INDEX('4.훈련과정별'!$A$17:$L$1985,MATCH($A26&amp;"식비",'4.훈련과정별'!$A$17:$A$1985,0),10)+INDEX('4.훈련과정별'!$A$17:$L$1985,MATCH($A26&amp;"숙박비",'4.훈련과정별'!$A$17:$A$1985,0),10)</f>
        <v>0</v>
      </c>
      <c r="M26" s="91">
        <f>INDEX('4.훈련과정별'!$A$17:$L$1985,MATCH($A26&amp;M$5,'4.훈련과정별'!$A$17:$A$1985,0),10)</f>
        <v>0</v>
      </c>
      <c r="N26" s="91">
        <f>INDEX('4.훈련과정별'!$A$17:$L$1985,MATCH($A26&amp;N$5,'4.훈련과정별'!$A$17:$A$1985,0),10)</f>
        <v>0</v>
      </c>
      <c r="O26" s="91">
        <f t="shared" si="8"/>
        <v>18466192</v>
      </c>
      <c r="P26" s="91">
        <f t="shared" si="9"/>
        <v>17166192</v>
      </c>
      <c r="Q26" s="91">
        <f t="shared" si="10"/>
        <v>600000</v>
      </c>
      <c r="R26" s="91">
        <f t="shared" si="11"/>
        <v>300000</v>
      </c>
      <c r="S26" s="91">
        <f t="shared" si="12"/>
        <v>400000</v>
      </c>
      <c r="T26" s="92">
        <f t="shared" si="13"/>
        <v>14305</v>
      </c>
    </row>
    <row r="27" spans="1:20" s="63" customFormat="1" ht="29.25" customHeight="1">
      <c r="A27" s="94">
        <v>21</v>
      </c>
      <c r="B27" s="307" t="str">
        <f>INDEX('4.훈련과정별'!$B$5:$I$1985,MATCH($A27,'4.훈련과정별'!$B$5:$B$1985,0),2)</f>
        <v>00000000</v>
      </c>
      <c r="C27" s="307">
        <f>INDEX('4.훈련과정별'!$B$5:$I$1985,MATCH($A27,'4.훈련과정별'!$B$5:$B$1985,0),6)</f>
        <v>30</v>
      </c>
      <c r="D27" s="307">
        <f>INDEX('4.훈련과정별'!$B$5:$J$1985,MATCH($A27,'4.훈련과정별'!$B$5:$B$1985,0),9)</f>
        <v>40</v>
      </c>
      <c r="E27" s="91">
        <f t="shared" si="0"/>
        <v>18466192</v>
      </c>
      <c r="F27" s="91">
        <f>INDEX('4.훈련과정별'!$A$17:$L$1985,MATCH($A27&amp;F$5,'4.훈련과정별'!$A$17:$A$1985,0),9)</f>
        <v>17166192</v>
      </c>
      <c r="G27" s="91">
        <f>INDEX('4.훈련과정별'!$A$17:$L$1985,MATCH($A27&amp;"식비",'4.훈련과정별'!$A$17:$A$1985,0),9)+INDEX('4.훈련과정별'!$A$17:$L$1985,MATCH($A27&amp;"숙박비",'4.훈련과정별'!$A$17:$A$1985,0),9)</f>
        <v>600000</v>
      </c>
      <c r="H27" s="91">
        <f>INDEX('4.훈련과정별'!$A$17:$L$1985,MATCH($A27&amp;H$5,'4.훈련과정별'!$A$17:$A$1985,0),9)</f>
        <v>300000</v>
      </c>
      <c r="I27" s="91">
        <f>INDEX('4.훈련과정별'!$A$17:$L$1985,MATCH($A27&amp;I$5,'4.훈련과정별'!$A$17:$A$1985,0),9)</f>
        <v>400000</v>
      </c>
      <c r="J27" s="91">
        <f t="shared" si="7"/>
        <v>14305</v>
      </c>
      <c r="K27" s="91">
        <f>INDEX('4.훈련과정별'!$A$17:$L$1985,MATCH($A27&amp;K$5,'4.훈련과정별'!$A$17:$A$1985,0),10)</f>
        <v>0</v>
      </c>
      <c r="L27" s="91">
        <f>INDEX('4.훈련과정별'!$A$17:$L$1985,MATCH($A27&amp;"식비",'4.훈련과정별'!$A$17:$A$1985,0),10)+INDEX('4.훈련과정별'!$A$17:$L$1985,MATCH($A27&amp;"숙박비",'4.훈련과정별'!$A$17:$A$1985,0),10)</f>
        <v>0</v>
      </c>
      <c r="M27" s="91">
        <f>INDEX('4.훈련과정별'!$A$17:$L$1985,MATCH($A27&amp;M$5,'4.훈련과정별'!$A$17:$A$1985,0),10)</f>
        <v>0</v>
      </c>
      <c r="N27" s="91">
        <f>INDEX('4.훈련과정별'!$A$17:$L$1985,MATCH($A27&amp;N$5,'4.훈련과정별'!$A$17:$A$1985,0),10)</f>
        <v>0</v>
      </c>
      <c r="O27" s="91">
        <f t="shared" si="8"/>
        <v>18466192</v>
      </c>
      <c r="P27" s="91">
        <f t="shared" si="9"/>
        <v>17166192</v>
      </c>
      <c r="Q27" s="91">
        <f t="shared" si="10"/>
        <v>600000</v>
      </c>
      <c r="R27" s="91">
        <f t="shared" si="11"/>
        <v>300000</v>
      </c>
      <c r="S27" s="91">
        <f t="shared" si="12"/>
        <v>400000</v>
      </c>
      <c r="T27" s="92">
        <f t="shared" si="13"/>
        <v>14305</v>
      </c>
    </row>
    <row r="28" spans="1:20" s="63" customFormat="1" ht="29.25" customHeight="1">
      <c r="A28" s="94">
        <v>22</v>
      </c>
      <c r="B28" s="307" t="str">
        <f>INDEX('4.훈련과정별'!$B$5:$I$1985,MATCH($A28,'4.훈련과정별'!$B$5:$B$1985,0),2)</f>
        <v>00000000</v>
      </c>
      <c r="C28" s="307">
        <f>INDEX('4.훈련과정별'!$B$5:$I$1985,MATCH($A28,'4.훈련과정별'!$B$5:$B$1985,0),6)</f>
        <v>30</v>
      </c>
      <c r="D28" s="307">
        <f>INDEX('4.훈련과정별'!$B$5:$J$1985,MATCH($A28,'4.훈련과정별'!$B$5:$B$1985,0),9)</f>
        <v>40</v>
      </c>
      <c r="E28" s="91">
        <f t="shared" si="0"/>
        <v>18466192</v>
      </c>
      <c r="F28" s="91">
        <f>INDEX('4.훈련과정별'!$A$17:$L$1985,MATCH($A28&amp;F$5,'4.훈련과정별'!$A$17:$A$1985,0),9)</f>
        <v>17166192</v>
      </c>
      <c r="G28" s="91">
        <f>INDEX('4.훈련과정별'!$A$17:$L$1985,MATCH($A28&amp;"식비",'4.훈련과정별'!$A$17:$A$1985,0),9)+INDEX('4.훈련과정별'!$A$17:$L$1985,MATCH($A28&amp;"숙박비",'4.훈련과정별'!$A$17:$A$1985,0),9)</f>
        <v>600000</v>
      </c>
      <c r="H28" s="91">
        <f>INDEX('4.훈련과정별'!$A$17:$L$1985,MATCH($A28&amp;H$5,'4.훈련과정별'!$A$17:$A$1985,0),9)</f>
        <v>300000</v>
      </c>
      <c r="I28" s="91">
        <f>INDEX('4.훈련과정별'!$A$17:$L$1985,MATCH($A28&amp;I$5,'4.훈련과정별'!$A$17:$A$1985,0),9)</f>
        <v>400000</v>
      </c>
      <c r="J28" s="91">
        <f t="shared" si="7"/>
        <v>14305</v>
      </c>
      <c r="K28" s="91">
        <f>INDEX('4.훈련과정별'!$A$17:$L$1985,MATCH($A28&amp;K$5,'4.훈련과정별'!$A$17:$A$1985,0),10)</f>
        <v>0</v>
      </c>
      <c r="L28" s="91">
        <f>INDEX('4.훈련과정별'!$A$17:$L$1985,MATCH($A28&amp;"식비",'4.훈련과정별'!$A$17:$A$1985,0),10)+INDEX('4.훈련과정별'!$A$17:$L$1985,MATCH($A28&amp;"숙박비",'4.훈련과정별'!$A$17:$A$1985,0),10)</f>
        <v>0</v>
      </c>
      <c r="M28" s="91">
        <f>INDEX('4.훈련과정별'!$A$17:$L$1985,MATCH($A28&amp;M$5,'4.훈련과정별'!$A$17:$A$1985,0),10)</f>
        <v>0</v>
      </c>
      <c r="N28" s="91">
        <f>INDEX('4.훈련과정별'!$A$17:$L$1985,MATCH($A28&amp;N$5,'4.훈련과정별'!$A$17:$A$1985,0),10)</f>
        <v>0</v>
      </c>
      <c r="O28" s="91">
        <f t="shared" si="8"/>
        <v>18466192</v>
      </c>
      <c r="P28" s="91">
        <f t="shared" si="9"/>
        <v>17166192</v>
      </c>
      <c r="Q28" s="91">
        <f t="shared" si="10"/>
        <v>600000</v>
      </c>
      <c r="R28" s="91">
        <f t="shared" si="11"/>
        <v>300000</v>
      </c>
      <c r="S28" s="91">
        <f t="shared" si="12"/>
        <v>400000</v>
      </c>
      <c r="T28" s="92">
        <f t="shared" si="13"/>
        <v>14305</v>
      </c>
    </row>
    <row r="29" spans="1:20" s="63" customFormat="1" ht="29.25" customHeight="1">
      <c r="A29" s="94">
        <v>23</v>
      </c>
      <c r="B29" s="307" t="str">
        <f>INDEX('4.훈련과정별'!$B$5:$I$1985,MATCH($A29,'4.훈련과정별'!$B$5:$B$1985,0),2)</f>
        <v>00000000</v>
      </c>
      <c r="C29" s="307">
        <f>INDEX('4.훈련과정별'!$B$5:$I$1985,MATCH($A29,'4.훈련과정별'!$B$5:$B$1985,0),6)</f>
        <v>30</v>
      </c>
      <c r="D29" s="307">
        <f>INDEX('4.훈련과정별'!$B$5:$J$1985,MATCH($A29,'4.훈련과정별'!$B$5:$B$1985,0),9)</f>
        <v>40</v>
      </c>
      <c r="E29" s="91">
        <f t="shared" si="0"/>
        <v>18466192</v>
      </c>
      <c r="F29" s="91">
        <f>INDEX('4.훈련과정별'!$A$17:$L$1985,MATCH($A29&amp;F$5,'4.훈련과정별'!$A$17:$A$1985,0),9)</f>
        <v>17166192</v>
      </c>
      <c r="G29" s="91">
        <f>INDEX('4.훈련과정별'!$A$17:$L$1985,MATCH($A29&amp;"식비",'4.훈련과정별'!$A$17:$A$1985,0),9)+INDEX('4.훈련과정별'!$A$17:$L$1985,MATCH($A29&amp;"숙박비",'4.훈련과정별'!$A$17:$A$1985,0),9)</f>
        <v>600000</v>
      </c>
      <c r="H29" s="91">
        <f>INDEX('4.훈련과정별'!$A$17:$L$1985,MATCH($A29&amp;H$5,'4.훈련과정별'!$A$17:$A$1985,0),9)</f>
        <v>300000</v>
      </c>
      <c r="I29" s="91">
        <f>INDEX('4.훈련과정별'!$A$17:$L$1985,MATCH($A29&amp;I$5,'4.훈련과정별'!$A$17:$A$1985,0),9)</f>
        <v>400000</v>
      </c>
      <c r="J29" s="91">
        <f t="shared" si="7"/>
        <v>14305</v>
      </c>
      <c r="K29" s="91">
        <f>INDEX('4.훈련과정별'!$A$17:$L$1985,MATCH($A29&amp;K$5,'4.훈련과정별'!$A$17:$A$1985,0),10)</f>
        <v>0</v>
      </c>
      <c r="L29" s="91">
        <f>INDEX('4.훈련과정별'!$A$17:$L$1985,MATCH($A29&amp;"식비",'4.훈련과정별'!$A$17:$A$1985,0),10)+INDEX('4.훈련과정별'!$A$17:$L$1985,MATCH($A29&amp;"숙박비",'4.훈련과정별'!$A$17:$A$1985,0),10)</f>
        <v>0</v>
      </c>
      <c r="M29" s="91">
        <f>INDEX('4.훈련과정별'!$A$17:$L$1985,MATCH($A29&amp;M$5,'4.훈련과정별'!$A$17:$A$1985,0),10)</f>
        <v>0</v>
      </c>
      <c r="N29" s="91">
        <f>INDEX('4.훈련과정별'!$A$17:$L$1985,MATCH($A29&amp;N$5,'4.훈련과정별'!$A$17:$A$1985,0),10)</f>
        <v>0</v>
      </c>
      <c r="O29" s="91">
        <f t="shared" si="8"/>
        <v>18466192</v>
      </c>
      <c r="P29" s="91">
        <f t="shared" si="9"/>
        <v>17166192</v>
      </c>
      <c r="Q29" s="91">
        <f t="shared" si="10"/>
        <v>600000</v>
      </c>
      <c r="R29" s="91">
        <f t="shared" si="11"/>
        <v>300000</v>
      </c>
      <c r="S29" s="91">
        <f t="shared" si="12"/>
        <v>400000</v>
      </c>
      <c r="T29" s="92">
        <f t="shared" si="13"/>
        <v>14305</v>
      </c>
    </row>
    <row r="30" spans="1:20" s="63" customFormat="1" ht="29.25" customHeight="1">
      <c r="A30" s="94">
        <v>24</v>
      </c>
      <c r="B30" s="307" t="str">
        <f>INDEX('4.훈련과정별'!$B$5:$I$1985,MATCH($A30,'4.훈련과정별'!$B$5:$B$1985,0),2)</f>
        <v>00000000</v>
      </c>
      <c r="C30" s="307">
        <f>INDEX('4.훈련과정별'!$B$5:$I$1985,MATCH($A30,'4.훈련과정별'!$B$5:$B$1985,0),6)</f>
        <v>30</v>
      </c>
      <c r="D30" s="307">
        <f>INDEX('4.훈련과정별'!$B$5:$J$1985,MATCH($A30,'4.훈련과정별'!$B$5:$B$1985,0),9)</f>
        <v>40</v>
      </c>
      <c r="E30" s="91">
        <f t="shared" si="0"/>
        <v>18466192</v>
      </c>
      <c r="F30" s="91">
        <f>INDEX('4.훈련과정별'!$A$17:$L$1985,MATCH($A30&amp;F$5,'4.훈련과정별'!$A$17:$A$1985,0),9)</f>
        <v>17166192</v>
      </c>
      <c r="G30" s="91">
        <f>INDEX('4.훈련과정별'!$A$17:$L$1985,MATCH($A30&amp;"식비",'4.훈련과정별'!$A$17:$A$1985,0),9)+INDEX('4.훈련과정별'!$A$17:$L$1985,MATCH($A30&amp;"숙박비",'4.훈련과정별'!$A$17:$A$1985,0),9)</f>
        <v>600000</v>
      </c>
      <c r="H30" s="91">
        <f>INDEX('4.훈련과정별'!$A$17:$L$1985,MATCH($A30&amp;H$5,'4.훈련과정별'!$A$17:$A$1985,0),9)</f>
        <v>300000</v>
      </c>
      <c r="I30" s="91">
        <f>INDEX('4.훈련과정별'!$A$17:$L$1985,MATCH($A30&amp;I$5,'4.훈련과정별'!$A$17:$A$1985,0),9)</f>
        <v>400000</v>
      </c>
      <c r="J30" s="91">
        <f t="shared" si="7"/>
        <v>14305</v>
      </c>
      <c r="K30" s="91">
        <f>INDEX('4.훈련과정별'!$A$17:$L$1985,MATCH($A30&amp;K$5,'4.훈련과정별'!$A$17:$A$1985,0),10)</f>
        <v>0</v>
      </c>
      <c r="L30" s="91">
        <f>INDEX('4.훈련과정별'!$A$17:$L$1985,MATCH($A30&amp;"식비",'4.훈련과정별'!$A$17:$A$1985,0),10)+INDEX('4.훈련과정별'!$A$17:$L$1985,MATCH($A30&amp;"숙박비",'4.훈련과정별'!$A$17:$A$1985,0),10)</f>
        <v>0</v>
      </c>
      <c r="M30" s="91">
        <f>INDEX('4.훈련과정별'!$A$17:$L$1985,MATCH($A30&amp;M$5,'4.훈련과정별'!$A$17:$A$1985,0),10)</f>
        <v>0</v>
      </c>
      <c r="N30" s="91">
        <f>INDEX('4.훈련과정별'!$A$17:$L$1985,MATCH($A30&amp;N$5,'4.훈련과정별'!$A$17:$A$1985,0),10)</f>
        <v>0</v>
      </c>
      <c r="O30" s="91">
        <f t="shared" si="8"/>
        <v>18466192</v>
      </c>
      <c r="P30" s="91">
        <f t="shared" si="9"/>
        <v>17166192</v>
      </c>
      <c r="Q30" s="91">
        <f t="shared" si="10"/>
        <v>600000</v>
      </c>
      <c r="R30" s="91">
        <f t="shared" si="11"/>
        <v>300000</v>
      </c>
      <c r="S30" s="91">
        <f t="shared" si="12"/>
        <v>400000</v>
      </c>
      <c r="T30" s="92">
        <f t="shared" si="13"/>
        <v>14305</v>
      </c>
    </row>
    <row r="31" spans="1:20" s="63" customFormat="1" ht="29.25" customHeight="1">
      <c r="A31" s="94">
        <v>25</v>
      </c>
      <c r="B31" s="307" t="str">
        <f>INDEX('4.훈련과정별'!$B$5:$I$1985,MATCH($A31,'4.훈련과정별'!$B$5:$B$1985,0),2)</f>
        <v>00000000</v>
      </c>
      <c r="C31" s="307">
        <f>INDEX('4.훈련과정별'!$B$5:$I$1985,MATCH($A31,'4.훈련과정별'!$B$5:$B$1985,0),6)</f>
        <v>30</v>
      </c>
      <c r="D31" s="307">
        <f>INDEX('4.훈련과정별'!$B$5:$J$1985,MATCH($A31,'4.훈련과정별'!$B$5:$B$1985,0),9)</f>
        <v>40</v>
      </c>
      <c r="E31" s="91">
        <f t="shared" si="0"/>
        <v>18466192</v>
      </c>
      <c r="F31" s="91">
        <f>INDEX('4.훈련과정별'!$A$17:$L$1985,MATCH($A31&amp;F$5,'4.훈련과정별'!$A$17:$A$1985,0),9)</f>
        <v>17166192</v>
      </c>
      <c r="G31" s="91">
        <f>INDEX('4.훈련과정별'!$A$17:$L$1985,MATCH($A31&amp;"식비",'4.훈련과정별'!$A$17:$A$1985,0),9)+INDEX('4.훈련과정별'!$A$17:$L$1985,MATCH($A31&amp;"숙박비",'4.훈련과정별'!$A$17:$A$1985,0),9)</f>
        <v>600000</v>
      </c>
      <c r="H31" s="91">
        <f>INDEX('4.훈련과정별'!$A$17:$L$1985,MATCH($A31&amp;H$5,'4.훈련과정별'!$A$17:$A$1985,0),9)</f>
        <v>300000</v>
      </c>
      <c r="I31" s="91">
        <f>INDEX('4.훈련과정별'!$A$17:$L$1985,MATCH($A31&amp;I$5,'4.훈련과정별'!$A$17:$A$1985,0),9)</f>
        <v>400000</v>
      </c>
      <c r="J31" s="91">
        <f t="shared" si="7"/>
        <v>14305</v>
      </c>
      <c r="K31" s="91">
        <f>INDEX('4.훈련과정별'!$A$17:$L$1985,MATCH($A31&amp;K$5,'4.훈련과정별'!$A$17:$A$1985,0),10)</f>
        <v>0</v>
      </c>
      <c r="L31" s="91">
        <f>INDEX('4.훈련과정별'!$A$17:$L$1985,MATCH($A31&amp;"식비",'4.훈련과정별'!$A$17:$A$1985,0),10)+INDEX('4.훈련과정별'!$A$17:$L$1985,MATCH($A31&amp;"숙박비",'4.훈련과정별'!$A$17:$A$1985,0),10)</f>
        <v>0</v>
      </c>
      <c r="M31" s="91">
        <f>INDEX('4.훈련과정별'!$A$17:$L$1985,MATCH($A31&amp;M$5,'4.훈련과정별'!$A$17:$A$1985,0),10)</f>
        <v>0</v>
      </c>
      <c r="N31" s="91">
        <f>INDEX('4.훈련과정별'!$A$17:$L$1985,MATCH($A31&amp;N$5,'4.훈련과정별'!$A$17:$A$1985,0),10)</f>
        <v>0</v>
      </c>
      <c r="O31" s="91">
        <f t="shared" si="8"/>
        <v>18466192</v>
      </c>
      <c r="P31" s="91">
        <f t="shared" si="9"/>
        <v>17166192</v>
      </c>
      <c r="Q31" s="91">
        <f t="shared" si="10"/>
        <v>600000</v>
      </c>
      <c r="R31" s="91">
        <f t="shared" si="11"/>
        <v>300000</v>
      </c>
      <c r="S31" s="91">
        <f t="shared" si="12"/>
        <v>400000</v>
      </c>
      <c r="T31" s="92">
        <f t="shared" si="13"/>
        <v>14305</v>
      </c>
    </row>
    <row r="32" spans="1:20" s="63" customFormat="1" ht="29.25" customHeight="1">
      <c r="A32" s="94">
        <v>26</v>
      </c>
      <c r="B32" s="307" t="str">
        <f>INDEX('4.훈련과정별'!$B$5:$I$1985,MATCH($A32,'4.훈련과정별'!$B$5:$B$1985,0),2)</f>
        <v>00000000</v>
      </c>
      <c r="C32" s="307">
        <f>INDEX('4.훈련과정별'!$B$5:$I$1985,MATCH($A32,'4.훈련과정별'!$B$5:$B$1985,0),6)</f>
        <v>30</v>
      </c>
      <c r="D32" s="307">
        <f>INDEX('4.훈련과정별'!$B$5:$J$1985,MATCH($A32,'4.훈련과정별'!$B$5:$B$1985,0),9)</f>
        <v>40</v>
      </c>
      <c r="E32" s="91">
        <f t="shared" si="0"/>
        <v>18466192</v>
      </c>
      <c r="F32" s="91">
        <f>INDEX('4.훈련과정별'!$A$17:$L$1985,MATCH($A32&amp;F$5,'4.훈련과정별'!$A$17:$A$1985,0),9)</f>
        <v>17166192</v>
      </c>
      <c r="G32" s="91">
        <f>INDEX('4.훈련과정별'!$A$17:$L$1985,MATCH($A32&amp;"식비",'4.훈련과정별'!$A$17:$A$1985,0),9)+INDEX('4.훈련과정별'!$A$17:$L$1985,MATCH($A32&amp;"숙박비",'4.훈련과정별'!$A$17:$A$1985,0),9)</f>
        <v>600000</v>
      </c>
      <c r="H32" s="91">
        <f>INDEX('4.훈련과정별'!$A$17:$L$1985,MATCH($A32&amp;H$5,'4.훈련과정별'!$A$17:$A$1985,0),9)</f>
        <v>300000</v>
      </c>
      <c r="I32" s="91">
        <f>INDEX('4.훈련과정별'!$A$17:$L$1985,MATCH($A32&amp;I$5,'4.훈련과정별'!$A$17:$A$1985,0),9)</f>
        <v>400000</v>
      </c>
      <c r="J32" s="91">
        <f t="shared" si="7"/>
        <v>14305</v>
      </c>
      <c r="K32" s="91">
        <f>INDEX('4.훈련과정별'!$A$17:$L$1985,MATCH($A32&amp;K$5,'4.훈련과정별'!$A$17:$A$1985,0),10)</f>
        <v>0</v>
      </c>
      <c r="L32" s="91">
        <f>INDEX('4.훈련과정별'!$A$17:$L$1985,MATCH($A32&amp;"식비",'4.훈련과정별'!$A$17:$A$1985,0),10)+INDEX('4.훈련과정별'!$A$17:$L$1985,MATCH($A32&amp;"숙박비",'4.훈련과정별'!$A$17:$A$1985,0),10)</f>
        <v>0</v>
      </c>
      <c r="M32" s="91">
        <f>INDEX('4.훈련과정별'!$A$17:$L$1985,MATCH($A32&amp;M$5,'4.훈련과정별'!$A$17:$A$1985,0),10)</f>
        <v>0</v>
      </c>
      <c r="N32" s="91">
        <f>INDEX('4.훈련과정별'!$A$17:$L$1985,MATCH($A32&amp;N$5,'4.훈련과정별'!$A$17:$A$1985,0),10)</f>
        <v>0</v>
      </c>
      <c r="O32" s="91">
        <f t="shared" si="8"/>
        <v>18466192</v>
      </c>
      <c r="P32" s="91">
        <f t="shared" si="9"/>
        <v>17166192</v>
      </c>
      <c r="Q32" s="91">
        <f t="shared" si="10"/>
        <v>600000</v>
      </c>
      <c r="R32" s="91">
        <f t="shared" si="11"/>
        <v>300000</v>
      </c>
      <c r="S32" s="91">
        <f t="shared" si="12"/>
        <v>400000</v>
      </c>
      <c r="T32" s="92">
        <f t="shared" si="13"/>
        <v>14305</v>
      </c>
    </row>
    <row r="33" spans="1:20" s="63" customFormat="1" ht="29.25" customHeight="1">
      <c r="A33" s="94">
        <v>27</v>
      </c>
      <c r="B33" s="307" t="str">
        <f>INDEX('4.훈련과정별'!$B$5:$I$1985,MATCH($A33,'4.훈련과정별'!$B$5:$B$1985,0),2)</f>
        <v>00000000</v>
      </c>
      <c r="C33" s="307">
        <f>INDEX('4.훈련과정별'!$B$5:$I$1985,MATCH($A33,'4.훈련과정별'!$B$5:$B$1985,0),6)</f>
        <v>30</v>
      </c>
      <c r="D33" s="307">
        <f>INDEX('4.훈련과정별'!$B$5:$J$1985,MATCH($A33,'4.훈련과정별'!$B$5:$B$1985,0),9)</f>
        <v>40</v>
      </c>
      <c r="E33" s="91">
        <f t="shared" si="0"/>
        <v>18466192</v>
      </c>
      <c r="F33" s="91">
        <f>INDEX('4.훈련과정별'!$A$17:$L$1985,MATCH($A33&amp;F$5,'4.훈련과정별'!$A$17:$A$1985,0),9)</f>
        <v>17166192</v>
      </c>
      <c r="G33" s="91">
        <f>INDEX('4.훈련과정별'!$A$17:$L$1985,MATCH($A33&amp;"식비",'4.훈련과정별'!$A$17:$A$1985,0),9)+INDEX('4.훈련과정별'!$A$17:$L$1985,MATCH($A33&amp;"숙박비",'4.훈련과정별'!$A$17:$A$1985,0),9)</f>
        <v>600000</v>
      </c>
      <c r="H33" s="91">
        <f>INDEX('4.훈련과정별'!$A$17:$L$1985,MATCH($A33&amp;H$5,'4.훈련과정별'!$A$17:$A$1985,0),9)</f>
        <v>300000</v>
      </c>
      <c r="I33" s="91">
        <f>INDEX('4.훈련과정별'!$A$17:$L$1985,MATCH($A33&amp;I$5,'4.훈련과정별'!$A$17:$A$1985,0),9)</f>
        <v>400000</v>
      </c>
      <c r="J33" s="91">
        <f t="shared" si="7"/>
        <v>14305</v>
      </c>
      <c r="K33" s="91">
        <f>INDEX('4.훈련과정별'!$A$17:$L$1985,MATCH($A33&amp;K$5,'4.훈련과정별'!$A$17:$A$1985,0),10)</f>
        <v>0</v>
      </c>
      <c r="L33" s="91">
        <f>INDEX('4.훈련과정별'!$A$17:$L$1985,MATCH($A33&amp;"식비",'4.훈련과정별'!$A$17:$A$1985,0),10)+INDEX('4.훈련과정별'!$A$17:$L$1985,MATCH($A33&amp;"숙박비",'4.훈련과정별'!$A$17:$A$1985,0),10)</f>
        <v>0</v>
      </c>
      <c r="M33" s="91">
        <f>INDEX('4.훈련과정별'!$A$17:$L$1985,MATCH($A33&amp;M$5,'4.훈련과정별'!$A$17:$A$1985,0),10)</f>
        <v>0</v>
      </c>
      <c r="N33" s="91">
        <f>INDEX('4.훈련과정별'!$A$17:$L$1985,MATCH($A33&amp;N$5,'4.훈련과정별'!$A$17:$A$1985,0),10)</f>
        <v>0</v>
      </c>
      <c r="O33" s="91">
        <f t="shared" si="8"/>
        <v>18466192</v>
      </c>
      <c r="P33" s="91">
        <f t="shared" si="9"/>
        <v>17166192</v>
      </c>
      <c r="Q33" s="91">
        <f t="shared" si="10"/>
        <v>600000</v>
      </c>
      <c r="R33" s="91">
        <f t="shared" si="11"/>
        <v>300000</v>
      </c>
      <c r="S33" s="91">
        <f t="shared" si="12"/>
        <v>400000</v>
      </c>
      <c r="T33" s="92">
        <f t="shared" si="13"/>
        <v>14305</v>
      </c>
    </row>
    <row r="34" spans="1:20" s="63" customFormat="1" ht="29.25" customHeight="1">
      <c r="A34" s="94">
        <v>28</v>
      </c>
      <c r="B34" s="307" t="str">
        <f>INDEX('4.훈련과정별'!$B$5:$I$1985,MATCH($A34,'4.훈련과정별'!$B$5:$B$1985,0),2)</f>
        <v>00000000</v>
      </c>
      <c r="C34" s="307">
        <f>INDEX('4.훈련과정별'!$B$5:$I$1985,MATCH($A34,'4.훈련과정별'!$B$5:$B$1985,0),6)</f>
        <v>30</v>
      </c>
      <c r="D34" s="307">
        <f>INDEX('4.훈련과정별'!$B$5:$J$1985,MATCH($A34,'4.훈련과정별'!$B$5:$B$1985,0),9)</f>
        <v>40</v>
      </c>
      <c r="E34" s="91">
        <f t="shared" si="0"/>
        <v>18466192</v>
      </c>
      <c r="F34" s="91">
        <f>INDEX('4.훈련과정별'!$A$17:$L$1985,MATCH($A34&amp;F$5,'4.훈련과정별'!$A$17:$A$1985,0),9)</f>
        <v>17166192</v>
      </c>
      <c r="G34" s="91">
        <f>INDEX('4.훈련과정별'!$A$17:$L$1985,MATCH($A34&amp;"식비",'4.훈련과정별'!$A$17:$A$1985,0),9)+INDEX('4.훈련과정별'!$A$17:$L$1985,MATCH($A34&amp;"숙박비",'4.훈련과정별'!$A$17:$A$1985,0),9)</f>
        <v>600000</v>
      </c>
      <c r="H34" s="91">
        <f>INDEX('4.훈련과정별'!$A$17:$L$1985,MATCH($A34&amp;H$5,'4.훈련과정별'!$A$17:$A$1985,0),9)</f>
        <v>300000</v>
      </c>
      <c r="I34" s="91">
        <f>INDEX('4.훈련과정별'!$A$17:$L$1985,MATCH($A34&amp;I$5,'4.훈련과정별'!$A$17:$A$1985,0),9)</f>
        <v>400000</v>
      </c>
      <c r="J34" s="91">
        <f t="shared" si="7"/>
        <v>14305</v>
      </c>
      <c r="K34" s="91">
        <f>INDEX('4.훈련과정별'!$A$17:$L$1985,MATCH($A34&amp;K$5,'4.훈련과정별'!$A$17:$A$1985,0),10)</f>
        <v>0</v>
      </c>
      <c r="L34" s="91">
        <f>INDEX('4.훈련과정별'!$A$17:$L$1985,MATCH($A34&amp;"식비",'4.훈련과정별'!$A$17:$A$1985,0),10)+INDEX('4.훈련과정별'!$A$17:$L$1985,MATCH($A34&amp;"숙박비",'4.훈련과정별'!$A$17:$A$1985,0),10)</f>
        <v>0</v>
      </c>
      <c r="M34" s="91">
        <f>INDEX('4.훈련과정별'!$A$17:$L$1985,MATCH($A34&amp;M$5,'4.훈련과정별'!$A$17:$A$1985,0),10)</f>
        <v>0</v>
      </c>
      <c r="N34" s="91">
        <f>INDEX('4.훈련과정별'!$A$17:$L$1985,MATCH($A34&amp;N$5,'4.훈련과정별'!$A$17:$A$1985,0),10)</f>
        <v>0</v>
      </c>
      <c r="O34" s="91">
        <f t="shared" si="8"/>
        <v>18466192</v>
      </c>
      <c r="P34" s="91">
        <f t="shared" si="9"/>
        <v>17166192</v>
      </c>
      <c r="Q34" s="91">
        <f t="shared" si="10"/>
        <v>600000</v>
      </c>
      <c r="R34" s="91">
        <f t="shared" si="11"/>
        <v>300000</v>
      </c>
      <c r="S34" s="91">
        <f t="shared" si="12"/>
        <v>400000</v>
      </c>
      <c r="T34" s="92">
        <f t="shared" si="13"/>
        <v>14305</v>
      </c>
    </row>
    <row r="35" spans="1:20" s="63" customFormat="1" ht="29.25" customHeight="1">
      <c r="A35" s="94">
        <v>29</v>
      </c>
      <c r="B35" s="307" t="str">
        <f>INDEX('4.훈련과정별'!$B$5:$I$1985,MATCH($A35,'4.훈련과정별'!$B$5:$B$1985,0),2)</f>
        <v>00000000</v>
      </c>
      <c r="C35" s="307">
        <f>INDEX('4.훈련과정별'!$B$5:$I$1985,MATCH($A35,'4.훈련과정별'!$B$5:$B$1985,0),6)</f>
        <v>30</v>
      </c>
      <c r="D35" s="307">
        <f>INDEX('4.훈련과정별'!$B$5:$J$1985,MATCH($A35,'4.훈련과정별'!$B$5:$B$1985,0),9)</f>
        <v>40</v>
      </c>
      <c r="E35" s="91">
        <f t="shared" si="0"/>
        <v>18466192</v>
      </c>
      <c r="F35" s="91">
        <f>INDEX('4.훈련과정별'!$A$17:$L$1985,MATCH($A35&amp;F$5,'4.훈련과정별'!$A$17:$A$1985,0),9)</f>
        <v>17166192</v>
      </c>
      <c r="G35" s="91">
        <f>INDEX('4.훈련과정별'!$A$17:$L$1985,MATCH($A35&amp;"식비",'4.훈련과정별'!$A$17:$A$1985,0),9)+INDEX('4.훈련과정별'!$A$17:$L$1985,MATCH($A35&amp;"숙박비",'4.훈련과정별'!$A$17:$A$1985,0),9)</f>
        <v>600000</v>
      </c>
      <c r="H35" s="91">
        <f>INDEX('4.훈련과정별'!$A$17:$L$1985,MATCH($A35&amp;H$5,'4.훈련과정별'!$A$17:$A$1985,0),9)</f>
        <v>300000</v>
      </c>
      <c r="I35" s="91">
        <f>INDEX('4.훈련과정별'!$A$17:$L$1985,MATCH($A35&amp;I$5,'4.훈련과정별'!$A$17:$A$1985,0),9)</f>
        <v>400000</v>
      </c>
      <c r="J35" s="91">
        <f t="shared" si="7"/>
        <v>14305</v>
      </c>
      <c r="K35" s="91">
        <f>INDEX('4.훈련과정별'!$A$17:$L$1985,MATCH($A35&amp;K$5,'4.훈련과정별'!$A$17:$A$1985,0),10)</f>
        <v>0</v>
      </c>
      <c r="L35" s="91">
        <f>INDEX('4.훈련과정별'!$A$17:$L$1985,MATCH($A35&amp;"식비",'4.훈련과정별'!$A$17:$A$1985,0),10)+INDEX('4.훈련과정별'!$A$17:$L$1985,MATCH($A35&amp;"숙박비",'4.훈련과정별'!$A$17:$A$1985,0),10)</f>
        <v>0</v>
      </c>
      <c r="M35" s="91">
        <f>INDEX('4.훈련과정별'!$A$17:$L$1985,MATCH($A35&amp;M$5,'4.훈련과정별'!$A$17:$A$1985,0),10)</f>
        <v>0</v>
      </c>
      <c r="N35" s="91">
        <f>INDEX('4.훈련과정별'!$A$17:$L$1985,MATCH($A35&amp;N$5,'4.훈련과정별'!$A$17:$A$1985,0),10)</f>
        <v>0</v>
      </c>
      <c r="O35" s="91">
        <f t="shared" si="8"/>
        <v>18466192</v>
      </c>
      <c r="P35" s="91">
        <f t="shared" si="9"/>
        <v>17166192</v>
      </c>
      <c r="Q35" s="91">
        <f t="shared" si="10"/>
        <v>600000</v>
      </c>
      <c r="R35" s="91">
        <f t="shared" si="11"/>
        <v>300000</v>
      </c>
      <c r="S35" s="91">
        <f t="shared" si="12"/>
        <v>400000</v>
      </c>
      <c r="T35" s="92">
        <f t="shared" si="13"/>
        <v>14305</v>
      </c>
    </row>
    <row r="36" spans="1:20" s="63" customFormat="1" ht="29.25" customHeight="1">
      <c r="A36" s="94">
        <v>30</v>
      </c>
      <c r="B36" s="307" t="str">
        <f>INDEX('4.훈련과정별'!$B$5:$I$1985,MATCH($A36,'4.훈련과정별'!$B$5:$B$1985,0),2)</f>
        <v>00000000</v>
      </c>
      <c r="C36" s="307">
        <f>INDEX('4.훈련과정별'!$B$5:$I$1985,MATCH($A36,'4.훈련과정별'!$B$5:$B$1985,0),6)</f>
        <v>30</v>
      </c>
      <c r="D36" s="307">
        <f>INDEX('4.훈련과정별'!$B$5:$J$1985,MATCH($A36,'4.훈련과정별'!$B$5:$B$1985,0),9)</f>
        <v>40</v>
      </c>
      <c r="E36" s="91">
        <f t="shared" si="0"/>
        <v>18466192</v>
      </c>
      <c r="F36" s="91">
        <f>INDEX('4.훈련과정별'!$A$17:$L$1985,MATCH($A36&amp;F$5,'4.훈련과정별'!$A$17:$A$1985,0),9)</f>
        <v>17166192</v>
      </c>
      <c r="G36" s="91">
        <f>INDEX('4.훈련과정별'!$A$17:$L$1985,MATCH($A36&amp;"식비",'4.훈련과정별'!$A$17:$A$1985,0),9)+INDEX('4.훈련과정별'!$A$17:$L$1985,MATCH($A36&amp;"숙박비",'4.훈련과정별'!$A$17:$A$1985,0),9)</f>
        <v>600000</v>
      </c>
      <c r="H36" s="91">
        <f>INDEX('4.훈련과정별'!$A$17:$L$1985,MATCH($A36&amp;H$5,'4.훈련과정별'!$A$17:$A$1985,0),9)</f>
        <v>300000</v>
      </c>
      <c r="I36" s="91">
        <f>INDEX('4.훈련과정별'!$A$17:$L$1985,MATCH($A36&amp;I$5,'4.훈련과정별'!$A$17:$A$1985,0),9)</f>
        <v>400000</v>
      </c>
      <c r="J36" s="91">
        <f t="shared" si="7"/>
        <v>14305</v>
      </c>
      <c r="K36" s="91">
        <f>INDEX('4.훈련과정별'!$A$17:$L$1985,MATCH($A36&amp;K$5,'4.훈련과정별'!$A$17:$A$1985,0),10)</f>
        <v>0</v>
      </c>
      <c r="L36" s="91">
        <f>INDEX('4.훈련과정별'!$A$17:$L$1985,MATCH($A36&amp;"식비",'4.훈련과정별'!$A$17:$A$1985,0),10)+INDEX('4.훈련과정별'!$A$17:$L$1985,MATCH($A36&amp;"숙박비",'4.훈련과정별'!$A$17:$A$1985,0),10)</f>
        <v>0</v>
      </c>
      <c r="M36" s="91">
        <f>INDEX('4.훈련과정별'!$A$17:$L$1985,MATCH($A36&amp;M$5,'4.훈련과정별'!$A$17:$A$1985,0),10)</f>
        <v>0</v>
      </c>
      <c r="N36" s="91">
        <f>INDEX('4.훈련과정별'!$A$17:$L$1985,MATCH($A36&amp;N$5,'4.훈련과정별'!$A$17:$A$1985,0),10)</f>
        <v>0</v>
      </c>
      <c r="O36" s="91">
        <f t="shared" si="8"/>
        <v>18466192</v>
      </c>
      <c r="P36" s="91">
        <f t="shared" si="9"/>
        <v>17166192</v>
      </c>
      <c r="Q36" s="91">
        <f t="shared" si="10"/>
        <v>600000</v>
      </c>
      <c r="R36" s="91">
        <f t="shared" si="11"/>
        <v>300000</v>
      </c>
      <c r="S36" s="91">
        <f t="shared" si="12"/>
        <v>400000</v>
      </c>
      <c r="T36" s="92">
        <f t="shared" si="13"/>
        <v>14305</v>
      </c>
    </row>
    <row r="37" spans="1:20" s="63" customFormat="1" ht="29.25" customHeight="1" thickBot="1">
      <c r="A37" s="95">
        <v>31</v>
      </c>
      <c r="B37" s="308" t="str">
        <f>INDEX('4.훈련과정별'!$B$5:$I$1985,MATCH($A37,'4.훈련과정별'!$B$5:$B$1985,0),2)</f>
        <v>설비전기실무 향상과정</v>
      </c>
      <c r="C37" s="308">
        <f>INDEX('4.훈련과정별'!$B$5:$I$1985,MATCH($A37,'4.훈련과정별'!$B$5:$B$1985,0),6)</f>
        <v>15</v>
      </c>
      <c r="D37" s="308">
        <f>INDEX('4.훈련과정별'!$B$5:$J$1985,MATCH($A37,'4.훈련과정별'!$B$5:$B$1985,0),9)</f>
        <v>20</v>
      </c>
      <c r="E37" s="305">
        <f t="shared" si="0"/>
        <v>15566192</v>
      </c>
      <c r="F37" s="305">
        <f>INDEX('4.훈련과정별'!$A$17:$L$1985,MATCH($A37&amp;F$5,'4.훈련과정별'!$A$17:$A$1985,0),9)</f>
        <v>15366192</v>
      </c>
      <c r="G37" s="305">
        <f>INDEX('4.훈련과정별'!$A$17:$L$1985,MATCH($A37&amp;"식비",'4.훈련과정별'!$A$17:$A$1985,0),9)+INDEX('4.훈련과정별'!$A$17:$L$1985,MATCH($A37&amp;"숙박비",'4.훈련과정별'!$A$17:$A$1985,0),9)</f>
        <v>200000</v>
      </c>
      <c r="H37" s="305">
        <f>INDEX('4.훈련과정별'!$A$17:$L$1985,MATCH($A37&amp;H$5,'4.훈련과정별'!$A$17:$A$1985,0),9)</f>
        <v>0</v>
      </c>
      <c r="I37" s="305">
        <f>INDEX('4.훈련과정별'!$A$17:$L$1985,MATCH($A37&amp;I$5,'4.훈련과정별'!$A$17:$A$1985,0),9)</f>
        <v>0</v>
      </c>
      <c r="J37" s="305">
        <f t="shared" si="7"/>
        <v>51220</v>
      </c>
      <c r="K37" s="305">
        <f>INDEX('4.훈련과정별'!$A$17:$L$1985,MATCH($A37&amp;K$5,'4.훈련과정별'!$A$17:$A$1985,0),10)</f>
        <v>0</v>
      </c>
      <c r="L37" s="305">
        <f>INDEX('4.훈련과정별'!$A$17:$L$1985,MATCH($A37&amp;"식비",'4.훈련과정별'!$A$17:$A$1985,0),10)+INDEX('4.훈련과정별'!$A$17:$L$1985,MATCH($A37&amp;"숙박비",'4.훈련과정별'!$A$17:$A$1985,0),10)</f>
        <v>0</v>
      </c>
      <c r="M37" s="305">
        <f>INDEX('4.훈련과정별'!$A$17:$L$1985,MATCH($A37&amp;M$5,'4.훈련과정별'!$A$17:$A$1985,0),10)</f>
        <v>0</v>
      </c>
      <c r="N37" s="305">
        <f>INDEX('4.훈련과정별'!$A$17:$L$1985,MATCH($A37&amp;N$5,'4.훈련과정별'!$A$17:$A$1985,0),10)</f>
        <v>0</v>
      </c>
      <c r="O37" s="305">
        <f t="shared" si="8"/>
        <v>15566192</v>
      </c>
      <c r="P37" s="305">
        <f t="shared" si="9"/>
        <v>15366192</v>
      </c>
      <c r="Q37" s="305">
        <f t="shared" si="10"/>
        <v>200000</v>
      </c>
      <c r="R37" s="305">
        <f t="shared" si="11"/>
        <v>0</v>
      </c>
      <c r="S37" s="305">
        <f t="shared" si="12"/>
        <v>0</v>
      </c>
      <c r="T37" s="306">
        <f t="shared" si="13"/>
        <v>51220</v>
      </c>
    </row>
  </sheetData>
  <mergeCells count="11">
    <mergeCell ref="K4:N4"/>
    <mergeCell ref="A6:D6"/>
    <mergeCell ref="A1:T1"/>
    <mergeCell ref="A2:V2"/>
    <mergeCell ref="A3:I3"/>
    <mergeCell ref="A4:A5"/>
    <mergeCell ref="B4:B5"/>
    <mergeCell ref="C4:C5"/>
    <mergeCell ref="D4:D5"/>
    <mergeCell ref="E4:J4"/>
    <mergeCell ref="O4:T4"/>
  </mergeCells>
  <phoneticPr fontId="7" type="noConversion"/>
  <pageMargins left="0.7" right="0.7" top="0.75" bottom="0.75" header="0.3" footer="0.3"/>
  <pageSetup paperSize="9" scale="30" orientation="portrait" verticalDpi="0" r:id="rId1"/>
  <ignoredErrors>
    <ignoredError sqref="T7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W1985"/>
  <sheetViews>
    <sheetView tabSelected="1" zoomScaleNormal="100" workbookViewId="0">
      <selection sqref="A1:L1"/>
    </sheetView>
  </sheetViews>
  <sheetFormatPr defaultRowHeight="13.5"/>
  <cols>
    <col min="2" max="2" width="17.140625" customWidth="1"/>
    <col min="3" max="3" width="15.85546875" customWidth="1"/>
    <col min="4" max="4" width="19.28515625" customWidth="1"/>
    <col min="5" max="5" width="17.42578125" customWidth="1"/>
    <col min="6" max="6" width="10.140625" customWidth="1"/>
    <col min="7" max="7" width="10.42578125" customWidth="1"/>
    <col min="8" max="8" width="11.85546875" customWidth="1"/>
    <col min="9" max="10" width="14.85546875" customWidth="1"/>
    <col min="11" max="11" width="37.28515625" customWidth="1"/>
    <col min="12" max="12" width="21.5703125" customWidth="1"/>
  </cols>
  <sheetData>
    <row r="1" spans="1:23" ht="29.45" customHeight="1">
      <c r="A1" s="322" t="s">
        <v>914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09"/>
      <c r="N1" s="309"/>
      <c r="O1" s="309"/>
      <c r="P1" s="309"/>
      <c r="Q1" s="309"/>
      <c r="R1" s="309"/>
      <c r="S1" s="309"/>
      <c r="T1" s="309"/>
      <c r="U1" s="84"/>
      <c r="V1" s="84"/>
      <c r="W1" s="84"/>
    </row>
    <row r="3" spans="1:23" ht="77.25" customHeight="1" thickBot="1">
      <c r="B3" s="429" t="s">
        <v>792</v>
      </c>
      <c r="C3" s="429"/>
      <c r="D3" s="429"/>
      <c r="E3" s="429"/>
      <c r="F3" s="429"/>
      <c r="G3" s="429"/>
      <c r="H3" s="429"/>
      <c r="I3" s="429"/>
    </row>
    <row r="4" spans="1:23" ht="33.75" customHeight="1">
      <c r="B4" s="123" t="s">
        <v>69</v>
      </c>
      <c r="C4" s="427" t="s">
        <v>43</v>
      </c>
      <c r="D4" s="427"/>
      <c r="E4" s="96" t="s">
        <v>790</v>
      </c>
      <c r="F4" s="96" t="s">
        <v>44</v>
      </c>
      <c r="G4" s="96" t="s">
        <v>45</v>
      </c>
      <c r="H4" s="96" t="s">
        <v>46</v>
      </c>
      <c r="I4" s="96" t="s">
        <v>47</v>
      </c>
      <c r="J4" s="312" t="s">
        <v>48</v>
      </c>
      <c r="K4" s="310"/>
      <c r="L4" s="65"/>
    </row>
    <row r="5" spans="1:23" ht="24.75" customHeight="1" thickBot="1">
      <c r="B5" s="296">
        <v>1</v>
      </c>
      <c r="C5" s="428" t="s">
        <v>910</v>
      </c>
      <c r="D5" s="428"/>
      <c r="E5" s="141" t="s">
        <v>791</v>
      </c>
      <c r="F5" s="141">
        <v>3</v>
      </c>
      <c r="G5" s="215">
        <v>30</v>
      </c>
      <c r="H5" s="141">
        <v>20</v>
      </c>
      <c r="I5" s="141">
        <v>1</v>
      </c>
      <c r="J5" s="313">
        <v>50</v>
      </c>
      <c r="K5" s="311"/>
      <c r="L5" s="66"/>
    </row>
    <row r="6" spans="1:23" ht="14.25" thickBot="1">
      <c r="B6" s="64"/>
      <c r="C6" s="64"/>
      <c r="D6" s="64"/>
      <c r="E6" s="64"/>
      <c r="F6" s="64"/>
      <c r="G6" s="64"/>
      <c r="H6" s="64"/>
      <c r="I6" s="64"/>
      <c r="J6" s="64"/>
      <c r="K6" s="137"/>
      <c r="L6" s="64"/>
    </row>
    <row r="7" spans="1:23" ht="18.75" customHeight="1">
      <c r="B7" s="421" t="s">
        <v>80</v>
      </c>
      <c r="C7" s="422"/>
      <c r="D7" s="422"/>
      <c r="E7" s="423" t="s">
        <v>785</v>
      </c>
      <c r="F7" s="422"/>
      <c r="G7" s="425" t="s">
        <v>84</v>
      </c>
      <c r="H7" s="423" t="s">
        <v>786</v>
      </c>
      <c r="I7" s="423" t="s">
        <v>787</v>
      </c>
      <c r="J7" s="408" t="s">
        <v>784</v>
      </c>
      <c r="K7" s="138"/>
      <c r="L7" s="64"/>
    </row>
    <row r="8" spans="1:23" ht="47.25" customHeight="1">
      <c r="B8" s="97" t="s">
        <v>22</v>
      </c>
      <c r="C8" s="98" t="s">
        <v>23</v>
      </c>
      <c r="D8" s="216" t="s">
        <v>801</v>
      </c>
      <c r="E8" s="424"/>
      <c r="F8" s="424"/>
      <c r="G8" s="426"/>
      <c r="H8" s="424"/>
      <c r="I8" s="424"/>
      <c r="J8" s="409"/>
      <c r="K8" s="139"/>
      <c r="L8" s="64"/>
    </row>
    <row r="9" spans="1:23" ht="18" customHeight="1">
      <c r="B9" s="67" t="s">
        <v>23</v>
      </c>
      <c r="C9" s="121">
        <f>SUM(C10:C11)</f>
        <v>18466192</v>
      </c>
      <c r="D9" s="410">
        <f>ROUNDDOWN(C10/G5/J5,0)</f>
        <v>11444</v>
      </c>
      <c r="E9" s="412" t="s">
        <v>820</v>
      </c>
      <c r="F9" s="412"/>
      <c r="G9" s="412">
        <v>6</v>
      </c>
      <c r="H9" s="414">
        <v>190306</v>
      </c>
      <c r="I9" s="417">
        <v>6850</v>
      </c>
      <c r="J9" s="419">
        <f>D9/I9</f>
        <v>1.6706569343065694</v>
      </c>
      <c r="K9" s="140"/>
      <c r="L9" s="64"/>
    </row>
    <row r="10" spans="1:23" ht="18" customHeight="1">
      <c r="B10" s="67" t="s">
        <v>796</v>
      </c>
      <c r="C10" s="121">
        <f>L17</f>
        <v>17166192</v>
      </c>
      <c r="D10" s="410"/>
      <c r="E10" s="412"/>
      <c r="F10" s="412"/>
      <c r="G10" s="412"/>
      <c r="H10" s="415"/>
      <c r="I10" s="417"/>
      <c r="J10" s="419"/>
      <c r="K10" s="140"/>
      <c r="L10" s="64"/>
    </row>
    <row r="11" spans="1:23" ht="18" customHeight="1" thickBot="1">
      <c r="B11" s="68" t="s">
        <v>795</v>
      </c>
      <c r="C11" s="122">
        <f>L61</f>
        <v>1300000</v>
      </c>
      <c r="D11" s="411"/>
      <c r="E11" s="413"/>
      <c r="F11" s="413"/>
      <c r="G11" s="413"/>
      <c r="H11" s="416"/>
      <c r="I11" s="418"/>
      <c r="J11" s="420"/>
      <c r="K11" s="140"/>
      <c r="L11" s="64"/>
    </row>
    <row r="12" spans="1:23" ht="18" customHeight="1">
      <c r="B12" s="180"/>
      <c r="C12" s="205"/>
      <c r="D12" s="206"/>
      <c r="E12" s="181"/>
      <c r="F12" s="181"/>
      <c r="G12" s="181"/>
      <c r="H12" s="183"/>
      <c r="I12" s="184"/>
      <c r="J12" s="207"/>
      <c r="K12" s="182"/>
      <c r="L12" s="64"/>
    </row>
    <row r="13" spans="1:23" ht="14.25" thickBot="1"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</row>
    <row r="14" spans="1:23" ht="19.5" customHeight="1" thickBot="1">
      <c r="B14" s="64"/>
      <c r="C14" s="64"/>
      <c r="D14" s="64"/>
      <c r="E14" s="64"/>
      <c r="F14" s="297" t="s">
        <v>75</v>
      </c>
      <c r="G14" s="298"/>
      <c r="H14" s="298"/>
      <c r="I14" s="300"/>
      <c r="J14" s="301" t="s">
        <v>35</v>
      </c>
      <c r="K14" s="302"/>
      <c r="L14" s="303" t="s">
        <v>77</v>
      </c>
    </row>
    <row r="15" spans="1:23" ht="18.75" customHeight="1" thickBot="1">
      <c r="B15" s="75" t="s">
        <v>31</v>
      </c>
      <c r="C15" s="76" t="s">
        <v>51</v>
      </c>
      <c r="D15" s="404" t="s">
        <v>52</v>
      </c>
      <c r="E15" s="405"/>
      <c r="F15" s="75" t="s">
        <v>53</v>
      </c>
      <c r="G15" s="76" t="s">
        <v>54</v>
      </c>
      <c r="H15" s="77" t="s">
        <v>21</v>
      </c>
      <c r="I15" s="75" t="s">
        <v>49</v>
      </c>
      <c r="J15" s="299" t="s">
        <v>788</v>
      </c>
      <c r="K15" s="301" t="s">
        <v>789</v>
      </c>
      <c r="L15" s="303" t="s">
        <v>49</v>
      </c>
    </row>
    <row r="16" spans="1:23" ht="21" customHeight="1" thickBot="1">
      <c r="B16" s="78" t="s">
        <v>23</v>
      </c>
      <c r="C16" s="79"/>
      <c r="D16" s="404"/>
      <c r="E16" s="405"/>
      <c r="F16" s="80"/>
      <c r="G16" s="81"/>
      <c r="H16" s="82"/>
      <c r="I16" s="83">
        <f>I17+I61</f>
        <v>18466192</v>
      </c>
      <c r="J16" s="133"/>
      <c r="K16" s="133"/>
      <c r="L16" s="168">
        <f>L17+L61</f>
        <v>18466192</v>
      </c>
    </row>
    <row r="17" spans="1:12" ht="21.75" customHeight="1" thickBot="1">
      <c r="A17" t="str">
        <f>B5&amp;"훈련비"</f>
        <v>1훈련비</v>
      </c>
      <c r="B17" s="99" t="s">
        <v>794</v>
      </c>
      <c r="C17" s="100" t="s">
        <v>23</v>
      </c>
      <c r="D17" s="406"/>
      <c r="E17" s="407"/>
      <c r="F17" s="101"/>
      <c r="G17" s="102"/>
      <c r="H17" s="103"/>
      <c r="I17" s="101">
        <f>I18+I19+I22+I26+I35+I44+I45+I49+I53+I57</f>
        <v>17166192</v>
      </c>
      <c r="J17" s="101">
        <f>J18+J19+J22+J26+J35+J44+J45+J49+J53+J57</f>
        <v>0</v>
      </c>
      <c r="K17" s="101"/>
      <c r="L17" s="169">
        <f>L18+L19+L22+L26+L35+L44+L45+L49+L53+L57</f>
        <v>17166192</v>
      </c>
    </row>
    <row r="18" spans="1:12" ht="14.25" thickBot="1">
      <c r="B18" s="105" t="s">
        <v>55</v>
      </c>
      <c r="C18" s="106" t="s">
        <v>13</v>
      </c>
      <c r="D18" s="401" t="s">
        <v>55</v>
      </c>
      <c r="E18" s="402"/>
      <c r="F18" s="288">
        <v>12506</v>
      </c>
      <c r="G18" s="289">
        <v>16</v>
      </c>
      <c r="H18" s="290">
        <v>2</v>
      </c>
      <c r="I18" s="144">
        <f>F18*G18*H18</f>
        <v>400192</v>
      </c>
      <c r="J18" s="144"/>
      <c r="K18" s="144"/>
      <c r="L18" s="170">
        <f>I18+J18</f>
        <v>400192</v>
      </c>
    </row>
    <row r="19" spans="1:12">
      <c r="B19" s="105" t="s">
        <v>56</v>
      </c>
      <c r="C19" s="107" t="s">
        <v>13</v>
      </c>
      <c r="D19" s="384"/>
      <c r="E19" s="403"/>
      <c r="F19" s="147"/>
      <c r="G19" s="148"/>
      <c r="H19" s="149"/>
      <c r="I19" s="147">
        <f t="shared" ref="I19:J19" si="0">SUM(I20:I21)</f>
        <v>0</v>
      </c>
      <c r="J19" s="147">
        <f t="shared" si="0"/>
        <v>0</v>
      </c>
      <c r="K19" s="147"/>
      <c r="L19" s="171">
        <f t="shared" ref="L19" si="1">SUM(L20:L21)</f>
        <v>0</v>
      </c>
    </row>
    <row r="20" spans="1:12">
      <c r="B20" s="69"/>
      <c r="C20" s="70" t="s">
        <v>57</v>
      </c>
      <c r="D20" s="372"/>
      <c r="E20" s="392"/>
      <c r="F20" s="185"/>
      <c r="G20" s="186"/>
      <c r="H20" s="187"/>
      <c r="I20" s="142">
        <f>F20*G20*H20</f>
        <v>0</v>
      </c>
      <c r="J20" s="142"/>
      <c r="K20" s="142"/>
      <c r="L20" s="172">
        <f>I20+J20</f>
        <v>0</v>
      </c>
    </row>
    <row r="21" spans="1:12" ht="14.25" thickBot="1">
      <c r="B21" s="71"/>
      <c r="C21" s="72"/>
      <c r="D21" s="374"/>
      <c r="E21" s="399"/>
      <c r="F21" s="188"/>
      <c r="G21" s="189"/>
      <c r="H21" s="190"/>
      <c r="I21" s="143">
        <f>F21*G21*H21</f>
        <v>0</v>
      </c>
      <c r="J21" s="143"/>
      <c r="K21" s="143"/>
      <c r="L21" s="172">
        <f>I21+J21</f>
        <v>0</v>
      </c>
    </row>
    <row r="22" spans="1:12">
      <c r="B22" s="105" t="s">
        <v>58</v>
      </c>
      <c r="C22" s="107" t="s">
        <v>13</v>
      </c>
      <c r="D22" s="384"/>
      <c r="E22" s="403"/>
      <c r="F22" s="147"/>
      <c r="G22" s="148"/>
      <c r="H22" s="149"/>
      <c r="I22" s="147">
        <f t="shared" ref="I22:J22" si="2">SUM(I23:I25)</f>
        <v>1800000</v>
      </c>
      <c r="J22" s="147">
        <f t="shared" si="2"/>
        <v>0</v>
      </c>
      <c r="K22" s="147"/>
      <c r="L22" s="171">
        <f t="shared" ref="L22" si="3">SUM(L23:L25)</f>
        <v>1800000</v>
      </c>
    </row>
    <row r="23" spans="1:12">
      <c r="B23" s="69"/>
      <c r="C23" s="70" t="s">
        <v>57</v>
      </c>
      <c r="D23" s="372"/>
      <c r="E23" s="392"/>
      <c r="F23" s="185">
        <v>900000</v>
      </c>
      <c r="G23" s="186">
        <v>1</v>
      </c>
      <c r="H23" s="187">
        <v>2</v>
      </c>
      <c r="I23" s="142">
        <f t="shared" ref="I23:I25" si="4">F23*G23*H23</f>
        <v>1800000</v>
      </c>
      <c r="J23" s="142"/>
      <c r="K23" s="142"/>
      <c r="L23" s="172">
        <f>I23+J23</f>
        <v>1800000</v>
      </c>
    </row>
    <row r="24" spans="1:12">
      <c r="B24" s="69"/>
      <c r="C24" s="70"/>
      <c r="D24" s="372"/>
      <c r="E24" s="392"/>
      <c r="F24" s="185"/>
      <c r="G24" s="186"/>
      <c r="H24" s="187"/>
      <c r="I24" s="142">
        <f t="shared" si="4"/>
        <v>0</v>
      </c>
      <c r="J24" s="142"/>
      <c r="K24" s="142"/>
      <c r="L24" s="172">
        <f t="shared" ref="L24:L25" si="5">I24+J24</f>
        <v>0</v>
      </c>
    </row>
    <row r="25" spans="1:12" ht="14.25" thickBot="1">
      <c r="B25" s="71"/>
      <c r="C25" s="72"/>
      <c r="D25" s="374"/>
      <c r="E25" s="399"/>
      <c r="F25" s="191"/>
      <c r="G25" s="192"/>
      <c r="H25" s="193"/>
      <c r="I25" s="143">
        <f t="shared" si="4"/>
        <v>0</v>
      </c>
      <c r="J25" s="143"/>
      <c r="K25" s="143"/>
      <c r="L25" s="172">
        <f t="shared" si="5"/>
        <v>0</v>
      </c>
    </row>
    <row r="26" spans="1:12">
      <c r="B26" s="105" t="s">
        <v>24</v>
      </c>
      <c r="C26" s="108" t="s">
        <v>13</v>
      </c>
      <c r="D26" s="380"/>
      <c r="E26" s="400"/>
      <c r="F26" s="151"/>
      <c r="G26" s="152"/>
      <c r="H26" s="153"/>
      <c r="I26" s="151">
        <f>I27+I31</f>
        <v>10000000</v>
      </c>
      <c r="J26" s="151">
        <f>J27+J31</f>
        <v>0</v>
      </c>
      <c r="K26" s="151"/>
      <c r="L26" s="173">
        <f>L27+L31</f>
        <v>10000000</v>
      </c>
    </row>
    <row r="27" spans="1:12">
      <c r="B27" s="73" t="s">
        <v>59</v>
      </c>
      <c r="C27" s="109" t="s">
        <v>13</v>
      </c>
      <c r="D27" s="397"/>
      <c r="E27" s="398"/>
      <c r="F27" s="154"/>
      <c r="G27" s="155"/>
      <c r="H27" s="156"/>
      <c r="I27" s="154">
        <f t="shared" ref="I27:J27" si="6">SUM(I28:I30)</f>
        <v>2000000</v>
      </c>
      <c r="J27" s="154">
        <f t="shared" si="6"/>
        <v>0</v>
      </c>
      <c r="K27" s="154"/>
      <c r="L27" s="174">
        <f>SUM(L28:L30)</f>
        <v>2000000</v>
      </c>
    </row>
    <row r="28" spans="1:12">
      <c r="B28" s="69"/>
      <c r="C28" s="194" t="s">
        <v>798</v>
      </c>
      <c r="D28" s="372" t="s">
        <v>85</v>
      </c>
      <c r="E28" s="392"/>
      <c r="F28" s="185">
        <v>100000</v>
      </c>
      <c r="G28" s="186">
        <v>10</v>
      </c>
      <c r="H28" s="187">
        <v>2</v>
      </c>
      <c r="I28" s="142">
        <f t="shared" ref="I28:I30" si="7">F28*G28*H28</f>
        <v>2000000</v>
      </c>
      <c r="J28" s="142"/>
      <c r="K28" s="142"/>
      <c r="L28" s="172">
        <f>I28+J28</f>
        <v>2000000</v>
      </c>
    </row>
    <row r="29" spans="1:12">
      <c r="B29" s="69"/>
      <c r="C29" s="194" t="s">
        <v>60</v>
      </c>
      <c r="D29" s="372" t="s">
        <v>86</v>
      </c>
      <c r="E29" s="392"/>
      <c r="F29" s="185"/>
      <c r="G29" s="186"/>
      <c r="H29" s="187"/>
      <c r="I29" s="142">
        <f t="shared" si="7"/>
        <v>0</v>
      </c>
      <c r="J29" s="142"/>
      <c r="K29" s="142"/>
      <c r="L29" s="172">
        <f t="shared" ref="L29:L30" si="8">I29+J29</f>
        <v>0</v>
      </c>
    </row>
    <row r="30" spans="1:12" ht="14.25" thickBot="1">
      <c r="B30" s="74"/>
      <c r="C30" s="195" t="s">
        <v>60</v>
      </c>
      <c r="D30" s="393" t="s">
        <v>87</v>
      </c>
      <c r="E30" s="394"/>
      <c r="F30" s="191"/>
      <c r="G30" s="192"/>
      <c r="H30" s="193"/>
      <c r="I30" s="157">
        <f t="shared" si="7"/>
        <v>0</v>
      </c>
      <c r="J30" s="157"/>
      <c r="K30" s="157"/>
      <c r="L30" s="172">
        <f t="shared" si="8"/>
        <v>0</v>
      </c>
    </row>
    <row r="31" spans="1:12">
      <c r="B31" s="69" t="s">
        <v>61</v>
      </c>
      <c r="C31" s="110" t="s">
        <v>13</v>
      </c>
      <c r="D31" s="397"/>
      <c r="E31" s="398"/>
      <c r="F31" s="158"/>
      <c r="G31" s="159"/>
      <c r="H31" s="160"/>
      <c r="I31" s="161">
        <f t="shared" ref="I31:J31" si="9">SUM(I32:I34)</f>
        <v>8000000</v>
      </c>
      <c r="J31" s="161">
        <f t="shared" si="9"/>
        <v>0</v>
      </c>
      <c r="K31" s="161"/>
      <c r="L31" s="175">
        <f>SUM(L32:L34)</f>
        <v>8000000</v>
      </c>
    </row>
    <row r="32" spans="1:12">
      <c r="B32" s="69"/>
      <c r="C32" s="194" t="s">
        <v>799</v>
      </c>
      <c r="D32" s="372" t="s">
        <v>85</v>
      </c>
      <c r="E32" s="392"/>
      <c r="F32" s="185">
        <v>200000</v>
      </c>
      <c r="G32" s="186">
        <v>20</v>
      </c>
      <c r="H32" s="187">
        <v>2</v>
      </c>
      <c r="I32" s="142">
        <f t="shared" ref="I32:I34" si="10">F32*G32*H32</f>
        <v>8000000</v>
      </c>
      <c r="J32" s="142"/>
      <c r="K32" s="142"/>
      <c r="L32" s="172">
        <f>I32+J32</f>
        <v>8000000</v>
      </c>
    </row>
    <row r="33" spans="2:12">
      <c r="B33" s="69"/>
      <c r="C33" s="194" t="s">
        <v>60</v>
      </c>
      <c r="D33" s="372" t="s">
        <v>86</v>
      </c>
      <c r="E33" s="392"/>
      <c r="F33" s="185"/>
      <c r="G33" s="186"/>
      <c r="H33" s="187"/>
      <c r="I33" s="142">
        <f t="shared" si="10"/>
        <v>0</v>
      </c>
      <c r="J33" s="142"/>
      <c r="K33" s="142"/>
      <c r="L33" s="172">
        <f t="shared" ref="L33:L34" si="11">I33+J33</f>
        <v>0</v>
      </c>
    </row>
    <row r="34" spans="2:12" ht="14.25" thickBot="1">
      <c r="B34" s="71"/>
      <c r="C34" s="196" t="s">
        <v>60</v>
      </c>
      <c r="D34" s="393" t="s">
        <v>87</v>
      </c>
      <c r="E34" s="394"/>
      <c r="F34" s="185"/>
      <c r="G34" s="186"/>
      <c r="H34" s="187"/>
      <c r="I34" s="143">
        <f t="shared" si="10"/>
        <v>0</v>
      </c>
      <c r="J34" s="143"/>
      <c r="K34" s="143"/>
      <c r="L34" s="172">
        <f t="shared" si="11"/>
        <v>0</v>
      </c>
    </row>
    <row r="35" spans="2:12">
      <c r="B35" s="105" t="s">
        <v>62</v>
      </c>
      <c r="C35" s="108" t="s">
        <v>13</v>
      </c>
      <c r="D35" s="395"/>
      <c r="E35" s="396"/>
      <c r="F35" s="151"/>
      <c r="G35" s="152"/>
      <c r="H35" s="153"/>
      <c r="I35" s="151">
        <f>I36+I40</f>
        <v>160000</v>
      </c>
      <c r="J35" s="151">
        <f>J36+J40</f>
        <v>0</v>
      </c>
      <c r="K35" s="151"/>
      <c r="L35" s="173">
        <f>L36+L40</f>
        <v>160000</v>
      </c>
    </row>
    <row r="36" spans="2:12">
      <c r="B36" s="130" t="s">
        <v>25</v>
      </c>
      <c r="C36" s="131" t="s">
        <v>13</v>
      </c>
      <c r="D36" s="390"/>
      <c r="E36" s="391"/>
      <c r="F36" s="162"/>
      <c r="G36" s="163"/>
      <c r="H36" s="164"/>
      <c r="I36" s="162">
        <f>SUM(I37:I39)</f>
        <v>160000</v>
      </c>
      <c r="J36" s="162">
        <f>SUM(J37:J39)</f>
        <v>0</v>
      </c>
      <c r="K36" s="162"/>
      <c r="L36" s="176">
        <f>SUM(L37:L39)</f>
        <v>160000</v>
      </c>
    </row>
    <row r="37" spans="2:12">
      <c r="B37" s="69"/>
      <c r="C37" s="214" t="s">
        <v>798</v>
      </c>
      <c r="D37" s="370"/>
      <c r="E37" s="371"/>
      <c r="F37" s="197">
        <v>80000</v>
      </c>
      <c r="G37" s="198">
        <v>1</v>
      </c>
      <c r="H37" s="199">
        <v>2</v>
      </c>
      <c r="I37" s="165">
        <f t="shared" ref="I37:I39" si="12">F37*G37*H37</f>
        <v>160000</v>
      </c>
      <c r="J37" s="165"/>
      <c r="K37" s="165"/>
      <c r="L37" s="177">
        <f>I37+J37</f>
        <v>160000</v>
      </c>
    </row>
    <row r="38" spans="2:12">
      <c r="B38" s="69"/>
      <c r="C38" s="212"/>
      <c r="D38" s="372"/>
      <c r="E38" s="373"/>
      <c r="F38" s="185"/>
      <c r="G38" s="186"/>
      <c r="H38" s="187"/>
      <c r="I38" s="142">
        <f t="shared" si="12"/>
        <v>0</v>
      </c>
      <c r="J38" s="142"/>
      <c r="K38" s="142"/>
      <c r="L38" s="177">
        <f t="shared" ref="L38:L39" si="13">I38+J38</f>
        <v>0</v>
      </c>
    </row>
    <row r="39" spans="2:12">
      <c r="B39" s="69"/>
      <c r="C39" s="213"/>
      <c r="D39" s="388"/>
      <c r="E39" s="389"/>
      <c r="F39" s="191"/>
      <c r="G39" s="192"/>
      <c r="H39" s="193"/>
      <c r="I39" s="150">
        <f t="shared" si="12"/>
        <v>0</v>
      </c>
      <c r="J39" s="150"/>
      <c r="K39" s="150"/>
      <c r="L39" s="177">
        <f t="shared" si="13"/>
        <v>0</v>
      </c>
    </row>
    <row r="40" spans="2:12">
      <c r="B40" s="130" t="s">
        <v>63</v>
      </c>
      <c r="C40" s="131" t="s">
        <v>13</v>
      </c>
      <c r="D40" s="390"/>
      <c r="E40" s="391"/>
      <c r="F40" s="162"/>
      <c r="G40" s="163"/>
      <c r="H40" s="164"/>
      <c r="I40" s="162">
        <f>SUM(I41:I43)</f>
        <v>0</v>
      </c>
      <c r="J40" s="162">
        <f>SUM(J41:J43)</f>
        <v>0</v>
      </c>
      <c r="K40" s="162"/>
      <c r="L40" s="176">
        <f>SUM(L41:L43)</f>
        <v>0</v>
      </c>
    </row>
    <row r="41" spans="2:12">
      <c r="B41" s="69"/>
      <c r="C41" s="200"/>
      <c r="D41" s="370"/>
      <c r="E41" s="371"/>
      <c r="F41" s="197"/>
      <c r="G41" s="198"/>
      <c r="H41" s="199">
        <v>2</v>
      </c>
      <c r="I41" s="165">
        <f>F41*G41*H41</f>
        <v>0</v>
      </c>
      <c r="J41" s="165"/>
      <c r="K41" s="165"/>
      <c r="L41" s="177">
        <f>I41+J41</f>
        <v>0</v>
      </c>
    </row>
    <row r="42" spans="2:12">
      <c r="B42" s="69"/>
      <c r="C42" s="201"/>
      <c r="D42" s="372"/>
      <c r="E42" s="373"/>
      <c r="F42" s="185"/>
      <c r="G42" s="186"/>
      <c r="H42" s="187"/>
      <c r="I42" s="142">
        <f t="shared" ref="I42:I43" si="14">F42*G42*H42</f>
        <v>0</v>
      </c>
      <c r="J42" s="142"/>
      <c r="K42" s="142"/>
      <c r="L42" s="177">
        <f t="shared" ref="L42:L43" si="15">I42+J42</f>
        <v>0</v>
      </c>
    </row>
    <row r="43" spans="2:12" ht="14.25" thickBot="1">
      <c r="B43" s="71"/>
      <c r="C43" s="202"/>
      <c r="D43" s="374"/>
      <c r="E43" s="375"/>
      <c r="F43" s="188"/>
      <c r="G43" s="189"/>
      <c r="H43" s="190"/>
      <c r="I43" s="143">
        <f t="shared" si="14"/>
        <v>0</v>
      </c>
      <c r="J43" s="143"/>
      <c r="K43" s="143"/>
      <c r="L43" s="177">
        <f t="shared" si="15"/>
        <v>0</v>
      </c>
    </row>
    <row r="44" spans="2:12" ht="30.75" customHeight="1" thickBot="1">
      <c r="B44" s="291" t="s">
        <v>898</v>
      </c>
      <c r="C44" s="107" t="s">
        <v>13</v>
      </c>
      <c r="D44" s="386" t="s">
        <v>26</v>
      </c>
      <c r="E44" s="387"/>
      <c r="F44" s="208">
        <v>9000</v>
      </c>
      <c r="G44" s="209">
        <v>20</v>
      </c>
      <c r="H44" s="210">
        <v>2</v>
      </c>
      <c r="I44" s="147">
        <f>F44*G44*H44</f>
        <v>360000</v>
      </c>
      <c r="J44" s="147"/>
      <c r="K44" s="147"/>
      <c r="L44" s="171">
        <f>I44+J44</f>
        <v>360000</v>
      </c>
    </row>
    <row r="45" spans="2:12">
      <c r="B45" s="129" t="s">
        <v>28</v>
      </c>
      <c r="C45" s="106" t="s">
        <v>13</v>
      </c>
      <c r="D45" s="380"/>
      <c r="E45" s="381"/>
      <c r="F45" s="144"/>
      <c r="G45" s="145"/>
      <c r="H45" s="146"/>
      <c r="I45" s="144">
        <f t="shared" ref="I45:J45" si="16">SUM(I46:I48)</f>
        <v>2400000</v>
      </c>
      <c r="J45" s="144">
        <f t="shared" si="16"/>
        <v>0</v>
      </c>
      <c r="K45" s="144"/>
      <c r="L45" s="170">
        <f t="shared" ref="L45" si="17">SUM(L46:L48)</f>
        <v>2400000</v>
      </c>
    </row>
    <row r="46" spans="2:12">
      <c r="B46" s="69"/>
      <c r="C46" s="200"/>
      <c r="D46" s="370"/>
      <c r="E46" s="371"/>
      <c r="F46" s="197">
        <v>60000</v>
      </c>
      <c r="G46" s="198">
        <v>20</v>
      </c>
      <c r="H46" s="199">
        <v>2</v>
      </c>
      <c r="I46" s="165">
        <f t="shared" ref="I46:I47" si="18">F46*G46*H46</f>
        <v>2400000</v>
      </c>
      <c r="J46" s="165"/>
      <c r="K46" s="165"/>
      <c r="L46" s="177">
        <f>I46+J46</f>
        <v>2400000</v>
      </c>
    </row>
    <row r="47" spans="2:12">
      <c r="B47" s="69"/>
      <c r="C47" s="201"/>
      <c r="D47" s="372"/>
      <c r="E47" s="373"/>
      <c r="F47" s="185"/>
      <c r="G47" s="186"/>
      <c r="H47" s="187"/>
      <c r="I47" s="142">
        <f t="shared" si="18"/>
        <v>0</v>
      </c>
      <c r="J47" s="142"/>
      <c r="K47" s="142"/>
      <c r="L47" s="177">
        <f t="shared" ref="L47:L48" si="19">I47+J47</f>
        <v>0</v>
      </c>
    </row>
    <row r="48" spans="2:12" ht="14.25" thickBot="1">
      <c r="B48" s="71"/>
      <c r="C48" s="202"/>
      <c r="D48" s="374"/>
      <c r="E48" s="375"/>
      <c r="F48" s="188"/>
      <c r="G48" s="189"/>
      <c r="H48" s="190"/>
      <c r="I48" s="143">
        <f>F48*G48*H48</f>
        <v>0</v>
      </c>
      <c r="J48" s="143"/>
      <c r="K48" s="143"/>
      <c r="L48" s="177">
        <f t="shared" si="19"/>
        <v>0</v>
      </c>
    </row>
    <row r="49" spans="1:12">
      <c r="B49" s="105" t="s">
        <v>29</v>
      </c>
      <c r="C49" s="107" t="s">
        <v>13</v>
      </c>
      <c r="D49" s="384" t="s">
        <v>29</v>
      </c>
      <c r="E49" s="385"/>
      <c r="F49" s="147"/>
      <c r="G49" s="148"/>
      <c r="H49" s="149"/>
      <c r="I49" s="147">
        <f t="shared" ref="I49:J49" si="20">SUM(I50:I52)</f>
        <v>800000</v>
      </c>
      <c r="J49" s="147">
        <f t="shared" si="20"/>
        <v>0</v>
      </c>
      <c r="K49" s="147"/>
      <c r="L49" s="171">
        <f t="shared" ref="L49" si="21">SUM(L50:L52)</f>
        <v>800000</v>
      </c>
    </row>
    <row r="50" spans="1:12">
      <c r="B50" s="69"/>
      <c r="C50" s="70" t="s">
        <v>64</v>
      </c>
      <c r="D50" s="372"/>
      <c r="E50" s="373"/>
      <c r="F50" s="185">
        <v>20000</v>
      </c>
      <c r="G50" s="186">
        <v>20</v>
      </c>
      <c r="H50" s="187">
        <v>2</v>
      </c>
      <c r="I50" s="142">
        <f t="shared" ref="I50:I52" si="22">F50*G50*H50</f>
        <v>800000</v>
      </c>
      <c r="J50" s="142"/>
      <c r="K50" s="142"/>
      <c r="L50" s="172">
        <f>I50+J50</f>
        <v>800000</v>
      </c>
    </row>
    <row r="51" spans="1:12">
      <c r="B51" s="69"/>
      <c r="C51" s="70" t="s">
        <v>65</v>
      </c>
      <c r="D51" s="372"/>
      <c r="E51" s="373"/>
      <c r="F51" s="185"/>
      <c r="G51" s="186"/>
      <c r="H51" s="187"/>
      <c r="I51" s="142">
        <f t="shared" si="22"/>
        <v>0</v>
      </c>
      <c r="J51" s="142"/>
      <c r="K51" s="142"/>
      <c r="L51" s="172">
        <f t="shared" ref="L51:L52" si="23">I51+J51</f>
        <v>0</v>
      </c>
    </row>
    <row r="52" spans="1:12" ht="14.25" thickBot="1">
      <c r="B52" s="71"/>
      <c r="C52" s="72"/>
      <c r="D52" s="374"/>
      <c r="E52" s="375"/>
      <c r="F52" s="188"/>
      <c r="G52" s="189"/>
      <c r="H52" s="190"/>
      <c r="I52" s="143">
        <f t="shared" si="22"/>
        <v>0</v>
      </c>
      <c r="J52" s="143"/>
      <c r="K52" s="143"/>
      <c r="L52" s="172">
        <f t="shared" si="23"/>
        <v>0</v>
      </c>
    </row>
    <row r="53" spans="1:12">
      <c r="B53" s="129" t="s">
        <v>66</v>
      </c>
      <c r="C53" s="106" t="s">
        <v>13</v>
      </c>
      <c r="D53" s="380"/>
      <c r="E53" s="381"/>
      <c r="F53" s="144"/>
      <c r="G53" s="145"/>
      <c r="H53" s="146"/>
      <c r="I53" s="144">
        <f t="shared" ref="I53:J53" si="24">SUM(I54:I56)</f>
        <v>120000</v>
      </c>
      <c r="J53" s="144">
        <f t="shared" si="24"/>
        <v>0</v>
      </c>
      <c r="K53" s="144"/>
      <c r="L53" s="170">
        <f t="shared" ref="L53" si="25">SUM(L54:L56)</f>
        <v>120000</v>
      </c>
    </row>
    <row r="54" spans="1:12">
      <c r="B54" s="69"/>
      <c r="C54" s="211" t="s">
        <v>797</v>
      </c>
      <c r="D54" s="370"/>
      <c r="E54" s="371"/>
      <c r="F54" s="197">
        <v>3000</v>
      </c>
      <c r="G54" s="198">
        <v>20</v>
      </c>
      <c r="H54" s="199">
        <v>2</v>
      </c>
      <c r="I54" s="165">
        <f t="shared" ref="I54:I56" si="26">F54*G54*H54</f>
        <v>120000</v>
      </c>
      <c r="J54" s="165"/>
      <c r="K54" s="165"/>
      <c r="L54" s="177">
        <f>I54+J54</f>
        <v>120000</v>
      </c>
    </row>
    <row r="55" spans="1:12">
      <c r="B55" s="69"/>
      <c r="C55" s="70" t="s">
        <v>34</v>
      </c>
      <c r="D55" s="372"/>
      <c r="E55" s="373"/>
      <c r="F55" s="185"/>
      <c r="G55" s="186"/>
      <c r="H55" s="187"/>
      <c r="I55" s="142">
        <f t="shared" si="26"/>
        <v>0</v>
      </c>
      <c r="J55" s="142"/>
      <c r="K55" s="142"/>
      <c r="L55" s="177">
        <f t="shared" ref="L55:L56" si="27">I55+J55</f>
        <v>0</v>
      </c>
    </row>
    <row r="56" spans="1:12" ht="14.25" thickBot="1">
      <c r="B56" s="71"/>
      <c r="C56" s="72"/>
      <c r="D56" s="374"/>
      <c r="E56" s="375"/>
      <c r="F56" s="188"/>
      <c r="G56" s="189"/>
      <c r="H56" s="190"/>
      <c r="I56" s="143">
        <f t="shared" si="26"/>
        <v>0</v>
      </c>
      <c r="J56" s="143"/>
      <c r="K56" s="143"/>
      <c r="L56" s="177">
        <f t="shared" si="27"/>
        <v>0</v>
      </c>
    </row>
    <row r="57" spans="1:12">
      <c r="B57" s="105" t="s">
        <v>67</v>
      </c>
      <c r="C57" s="107" t="s">
        <v>13</v>
      </c>
      <c r="D57" s="382">
        <f>I57/(I18+I19+I22+I26+I35+I44+I45+I49+I53)</f>
        <v>7.0198660963659287E-2</v>
      </c>
      <c r="E57" s="383"/>
      <c r="F57" s="147"/>
      <c r="G57" s="148"/>
      <c r="H57" s="149"/>
      <c r="I57" s="147">
        <f t="shared" ref="I57:J57" si="28">SUM(I58:I60)</f>
        <v>1126000</v>
      </c>
      <c r="J57" s="147">
        <f t="shared" si="28"/>
        <v>0</v>
      </c>
      <c r="K57" s="147"/>
      <c r="L57" s="171">
        <f t="shared" ref="L57" si="29">SUM(L58:L60)</f>
        <v>1126000</v>
      </c>
    </row>
    <row r="58" spans="1:12" ht="16.5" customHeight="1">
      <c r="B58" s="376" t="s">
        <v>81</v>
      </c>
      <c r="C58" s="70" t="s">
        <v>27</v>
      </c>
      <c r="D58" s="372"/>
      <c r="E58" s="373"/>
      <c r="F58" s="185">
        <v>33000</v>
      </c>
      <c r="G58" s="186">
        <v>1</v>
      </c>
      <c r="H58" s="187">
        <v>2</v>
      </c>
      <c r="I58" s="142">
        <f t="shared" ref="I58:I60" si="30">F58*G58*H58</f>
        <v>66000</v>
      </c>
      <c r="J58" s="142"/>
      <c r="K58" s="142"/>
      <c r="L58" s="172">
        <f>I58+J58</f>
        <v>66000</v>
      </c>
    </row>
    <row r="59" spans="1:12">
      <c r="B59" s="376"/>
      <c r="C59" s="70" t="s">
        <v>30</v>
      </c>
      <c r="D59" s="372"/>
      <c r="E59" s="373"/>
      <c r="F59" s="185">
        <v>30000</v>
      </c>
      <c r="G59" s="186">
        <v>1</v>
      </c>
      <c r="H59" s="187">
        <v>2</v>
      </c>
      <c r="I59" s="142">
        <f t="shared" si="30"/>
        <v>60000</v>
      </c>
      <c r="J59" s="142"/>
      <c r="K59" s="142"/>
      <c r="L59" s="172">
        <f t="shared" ref="L59:L60" si="31">I59+J59</f>
        <v>60000</v>
      </c>
    </row>
    <row r="60" spans="1:12" ht="19.5" customHeight="1" thickBot="1">
      <c r="B60" s="377"/>
      <c r="C60" s="72" t="s">
        <v>33</v>
      </c>
      <c r="D60" s="374"/>
      <c r="E60" s="375"/>
      <c r="F60" s="188">
        <v>500000</v>
      </c>
      <c r="G60" s="189">
        <v>1</v>
      </c>
      <c r="H60" s="190">
        <v>2</v>
      </c>
      <c r="I60" s="143">
        <f t="shared" si="30"/>
        <v>1000000</v>
      </c>
      <c r="J60" s="143"/>
      <c r="K60" s="143"/>
      <c r="L60" s="172">
        <f t="shared" si="31"/>
        <v>1000000</v>
      </c>
    </row>
    <row r="61" spans="1:12" ht="18" customHeight="1">
      <c r="B61" s="124" t="s">
        <v>793</v>
      </c>
      <c r="C61" s="125" t="s">
        <v>23</v>
      </c>
      <c r="D61" s="378"/>
      <c r="E61" s="379"/>
      <c r="F61" s="126"/>
      <c r="G61" s="127"/>
      <c r="H61" s="128"/>
      <c r="I61" s="126">
        <f>SUM(I62:I65)</f>
        <v>1300000</v>
      </c>
      <c r="J61" s="126">
        <f>SUM(J62:J65)</f>
        <v>0</v>
      </c>
      <c r="K61" s="126"/>
      <c r="L61" s="178">
        <f>SUM(L62:L65)</f>
        <v>1300000</v>
      </c>
    </row>
    <row r="62" spans="1:12">
      <c r="A62" t="str">
        <f>B5&amp;"식비"</f>
        <v>1식비</v>
      </c>
      <c r="B62" s="111"/>
      <c r="C62" s="110" t="s">
        <v>68</v>
      </c>
      <c r="D62" s="370"/>
      <c r="E62" s="371"/>
      <c r="F62" s="197">
        <v>15000</v>
      </c>
      <c r="G62" s="198">
        <v>20</v>
      </c>
      <c r="H62" s="199">
        <v>2</v>
      </c>
      <c r="I62" s="161">
        <f t="shared" ref="I62:I65" si="32">F62*G62*H62</f>
        <v>600000</v>
      </c>
      <c r="J62" s="161"/>
      <c r="K62" s="161"/>
      <c r="L62" s="175">
        <f>I62+J62</f>
        <v>600000</v>
      </c>
    </row>
    <row r="63" spans="1:12">
      <c r="A63" t="str">
        <f>B5&amp;"숙박비"</f>
        <v>1숙박비</v>
      </c>
      <c r="B63" s="111"/>
      <c r="C63" s="112" t="s">
        <v>82</v>
      </c>
      <c r="D63" s="372"/>
      <c r="E63" s="373"/>
      <c r="F63" s="191"/>
      <c r="G63" s="192"/>
      <c r="H63" s="193"/>
      <c r="I63" s="166">
        <f t="shared" si="32"/>
        <v>0</v>
      </c>
      <c r="J63" s="166"/>
      <c r="K63" s="166"/>
      <c r="L63" s="175">
        <f t="shared" ref="L63:L65" si="33">I63+J63</f>
        <v>0</v>
      </c>
    </row>
    <row r="64" spans="1:12">
      <c r="A64" t="str">
        <f>B5&amp;"수당"</f>
        <v>1수당</v>
      </c>
      <c r="B64" s="111"/>
      <c r="C64" s="112" t="s">
        <v>20</v>
      </c>
      <c r="D64" s="203"/>
      <c r="E64" s="204"/>
      <c r="F64" s="191">
        <v>300000</v>
      </c>
      <c r="G64" s="192">
        <v>1</v>
      </c>
      <c r="H64" s="193">
        <v>1</v>
      </c>
      <c r="I64" s="166">
        <f t="shared" si="32"/>
        <v>300000</v>
      </c>
      <c r="J64" s="166"/>
      <c r="K64" s="166"/>
      <c r="L64" s="175">
        <f t="shared" si="33"/>
        <v>300000</v>
      </c>
    </row>
    <row r="65" spans="1:12" ht="14.25" thickBot="1">
      <c r="A65" t="str">
        <f>B5&amp;"임금"</f>
        <v>1임금</v>
      </c>
      <c r="B65" s="113"/>
      <c r="C65" s="114" t="s">
        <v>83</v>
      </c>
      <c r="D65" s="374"/>
      <c r="E65" s="375"/>
      <c r="F65" s="188">
        <v>400000</v>
      </c>
      <c r="G65" s="189">
        <v>1</v>
      </c>
      <c r="H65" s="190">
        <v>1</v>
      </c>
      <c r="I65" s="167">
        <f t="shared" si="32"/>
        <v>400000</v>
      </c>
      <c r="J65" s="167"/>
      <c r="K65" s="167"/>
      <c r="L65" s="179">
        <f t="shared" si="33"/>
        <v>400000</v>
      </c>
    </row>
    <row r="66" spans="1:12" ht="37.9" customHeight="1"/>
    <row r="67" spans="1:12" ht="37.9" customHeight="1" thickBot="1"/>
    <row r="68" spans="1:12" ht="33.75" customHeight="1">
      <c r="B68" s="123" t="s">
        <v>69</v>
      </c>
      <c r="C68" s="427" t="s">
        <v>43</v>
      </c>
      <c r="D68" s="427"/>
      <c r="E68" s="96" t="s">
        <v>790</v>
      </c>
      <c r="F68" s="96" t="s">
        <v>44</v>
      </c>
      <c r="G68" s="96" t="s">
        <v>45</v>
      </c>
      <c r="H68" s="96" t="s">
        <v>46</v>
      </c>
      <c r="I68" s="96" t="s">
        <v>47</v>
      </c>
      <c r="J68" s="96" t="s">
        <v>48</v>
      </c>
      <c r="K68" s="135"/>
      <c r="L68" s="65"/>
    </row>
    <row r="69" spans="1:12" ht="24.75" customHeight="1" thickBot="1">
      <c r="B69" s="296">
        <f>B5+1</f>
        <v>2</v>
      </c>
      <c r="C69" s="428" t="s">
        <v>911</v>
      </c>
      <c r="D69" s="428"/>
      <c r="E69" s="141" t="s">
        <v>791</v>
      </c>
      <c r="F69" s="141">
        <v>3</v>
      </c>
      <c r="G69" s="215">
        <v>30</v>
      </c>
      <c r="H69" s="141">
        <v>20</v>
      </c>
      <c r="I69" s="141">
        <v>2</v>
      </c>
      <c r="J69" s="104">
        <f>H69*I69</f>
        <v>40</v>
      </c>
      <c r="K69" s="136"/>
      <c r="L69" s="66"/>
    </row>
    <row r="70" spans="1:12" ht="14.25" thickBot="1">
      <c r="B70" s="64"/>
      <c r="C70" s="64"/>
      <c r="D70" s="64"/>
      <c r="E70" s="64"/>
      <c r="F70" s="64"/>
      <c r="G70" s="64"/>
      <c r="H70" s="64"/>
      <c r="I70" s="64"/>
      <c r="J70" s="64"/>
      <c r="K70" s="137"/>
      <c r="L70" s="64"/>
    </row>
    <row r="71" spans="1:12" ht="18.75" customHeight="1">
      <c r="B71" s="421" t="s">
        <v>80</v>
      </c>
      <c r="C71" s="422"/>
      <c r="D71" s="422"/>
      <c r="E71" s="423" t="s">
        <v>785</v>
      </c>
      <c r="F71" s="422"/>
      <c r="G71" s="425" t="s">
        <v>84</v>
      </c>
      <c r="H71" s="423" t="s">
        <v>786</v>
      </c>
      <c r="I71" s="423" t="s">
        <v>787</v>
      </c>
      <c r="J71" s="408" t="s">
        <v>784</v>
      </c>
      <c r="K71" s="138"/>
      <c r="L71" s="64"/>
    </row>
    <row r="72" spans="1:12" ht="47.25" customHeight="1">
      <c r="B72" s="97" t="s">
        <v>22</v>
      </c>
      <c r="C72" s="98" t="s">
        <v>23</v>
      </c>
      <c r="D72" s="216" t="s">
        <v>801</v>
      </c>
      <c r="E72" s="424"/>
      <c r="F72" s="424"/>
      <c r="G72" s="426"/>
      <c r="H72" s="424"/>
      <c r="I72" s="424"/>
      <c r="J72" s="409"/>
      <c r="K72" s="139"/>
      <c r="L72" s="64"/>
    </row>
    <row r="73" spans="1:12" ht="18" customHeight="1">
      <c r="B73" s="67" t="s">
        <v>23</v>
      </c>
      <c r="C73" s="121">
        <f>SUM(C74:C75)</f>
        <v>18466192</v>
      </c>
      <c r="D73" s="410">
        <f>ROUNDDOWN(C74/G69/J69,0)</f>
        <v>14305</v>
      </c>
      <c r="E73" s="412" t="s">
        <v>820</v>
      </c>
      <c r="F73" s="412"/>
      <c r="G73" s="412">
        <v>6</v>
      </c>
      <c r="H73" s="414">
        <v>190306</v>
      </c>
      <c r="I73" s="417">
        <v>6850</v>
      </c>
      <c r="J73" s="419">
        <f>D73/I73</f>
        <v>2.0883211678832119</v>
      </c>
      <c r="K73" s="140"/>
      <c r="L73" s="64"/>
    </row>
    <row r="74" spans="1:12" ht="18" customHeight="1">
      <c r="B74" s="67" t="s">
        <v>796</v>
      </c>
      <c r="C74" s="121">
        <f>L81</f>
        <v>17166192</v>
      </c>
      <c r="D74" s="410"/>
      <c r="E74" s="412"/>
      <c r="F74" s="412"/>
      <c r="G74" s="412"/>
      <c r="H74" s="415"/>
      <c r="I74" s="417"/>
      <c r="J74" s="419"/>
      <c r="K74" s="140"/>
      <c r="L74" s="64"/>
    </row>
    <row r="75" spans="1:12" ht="18" customHeight="1" thickBot="1">
      <c r="B75" s="68" t="s">
        <v>795</v>
      </c>
      <c r="C75" s="122">
        <f>L125</f>
        <v>1300000</v>
      </c>
      <c r="D75" s="411"/>
      <c r="E75" s="413"/>
      <c r="F75" s="413"/>
      <c r="G75" s="413"/>
      <c r="H75" s="416"/>
      <c r="I75" s="418"/>
      <c r="J75" s="420"/>
      <c r="K75" s="140"/>
      <c r="L75" s="64"/>
    </row>
    <row r="76" spans="1:12" ht="18" customHeight="1">
      <c r="B76" s="180"/>
      <c r="C76" s="205"/>
      <c r="D76" s="206"/>
      <c r="E76" s="181"/>
      <c r="F76" s="181"/>
      <c r="G76" s="181"/>
      <c r="H76" s="183"/>
      <c r="I76" s="184"/>
      <c r="J76" s="207"/>
      <c r="K76" s="182"/>
      <c r="L76" s="64"/>
    </row>
    <row r="77" spans="1:12" ht="14.25" thickBot="1">
      <c r="B77" s="64"/>
      <c r="C77" s="64"/>
      <c r="D77" s="64"/>
      <c r="E77" s="64"/>
      <c r="F77" s="64"/>
      <c r="G77" s="64"/>
      <c r="H77" s="64"/>
      <c r="I77" s="64"/>
      <c r="J77" s="64"/>
      <c r="K77" s="64"/>
      <c r="L77" s="64"/>
    </row>
    <row r="78" spans="1:12" ht="19.5" customHeight="1" thickBot="1">
      <c r="B78" s="64"/>
      <c r="C78" s="64"/>
      <c r="D78" s="64"/>
      <c r="E78" s="64"/>
      <c r="F78" s="297" t="s">
        <v>75</v>
      </c>
      <c r="G78" s="298"/>
      <c r="H78" s="298"/>
      <c r="I78" s="300"/>
      <c r="J78" s="301" t="s">
        <v>35</v>
      </c>
      <c r="K78" s="302"/>
      <c r="L78" s="303" t="s">
        <v>77</v>
      </c>
    </row>
    <row r="79" spans="1:12" ht="18.75" customHeight="1" thickBot="1">
      <c r="B79" s="75" t="s">
        <v>31</v>
      </c>
      <c r="C79" s="76" t="s">
        <v>51</v>
      </c>
      <c r="D79" s="404" t="s">
        <v>52</v>
      </c>
      <c r="E79" s="405"/>
      <c r="F79" s="75" t="s">
        <v>53</v>
      </c>
      <c r="G79" s="76" t="s">
        <v>54</v>
      </c>
      <c r="H79" s="77" t="s">
        <v>21</v>
      </c>
      <c r="I79" s="75" t="s">
        <v>49</v>
      </c>
      <c r="J79" s="299" t="s">
        <v>788</v>
      </c>
      <c r="K79" s="301" t="s">
        <v>789</v>
      </c>
      <c r="L79" s="303" t="s">
        <v>49</v>
      </c>
    </row>
    <row r="80" spans="1:12" ht="21" customHeight="1" thickBot="1">
      <c r="B80" s="78" t="s">
        <v>23</v>
      </c>
      <c r="C80" s="79"/>
      <c r="D80" s="404"/>
      <c r="E80" s="405"/>
      <c r="F80" s="80"/>
      <c r="G80" s="81"/>
      <c r="H80" s="82"/>
      <c r="I80" s="83">
        <f>I81+I125</f>
        <v>18466192</v>
      </c>
      <c r="J80" s="133"/>
      <c r="K80" s="133"/>
      <c r="L80" s="168">
        <f>L81+L125</f>
        <v>18466192</v>
      </c>
    </row>
    <row r="81" spans="1:12" ht="21.75" customHeight="1" thickBot="1">
      <c r="A81" t="str">
        <f>B69&amp;"훈련비"</f>
        <v>2훈련비</v>
      </c>
      <c r="B81" s="99" t="s">
        <v>794</v>
      </c>
      <c r="C81" s="100" t="s">
        <v>23</v>
      </c>
      <c r="D81" s="406"/>
      <c r="E81" s="407"/>
      <c r="F81" s="101"/>
      <c r="G81" s="102"/>
      <c r="H81" s="103"/>
      <c r="I81" s="101">
        <f>I82+I83+I86+I90+I99+I108+I109+I113+I117+I121</f>
        <v>17166192</v>
      </c>
      <c r="J81" s="101">
        <f>J82+J83+J86+J90+J99+J108+J109+J113+J117+J121</f>
        <v>0</v>
      </c>
      <c r="K81" s="101"/>
      <c r="L81" s="169">
        <f>L82+L83+L86+L90+L99+L108+L109+L113+L117+L121</f>
        <v>17166192</v>
      </c>
    </row>
    <row r="82" spans="1:12" ht="14.25" thickBot="1">
      <c r="B82" s="105" t="s">
        <v>55</v>
      </c>
      <c r="C82" s="106" t="s">
        <v>13</v>
      </c>
      <c r="D82" s="401" t="s">
        <v>55</v>
      </c>
      <c r="E82" s="402"/>
      <c r="F82" s="288">
        <v>12506</v>
      </c>
      <c r="G82" s="289">
        <v>16</v>
      </c>
      <c r="H82" s="290">
        <v>2</v>
      </c>
      <c r="I82" s="144">
        <f>F82*G82*H82</f>
        <v>400192</v>
      </c>
      <c r="J82" s="144"/>
      <c r="K82" s="144"/>
      <c r="L82" s="170">
        <f>I82+J82</f>
        <v>400192</v>
      </c>
    </row>
    <row r="83" spans="1:12">
      <c r="B83" s="105" t="s">
        <v>56</v>
      </c>
      <c r="C83" s="107" t="s">
        <v>13</v>
      </c>
      <c r="D83" s="384"/>
      <c r="E83" s="403"/>
      <c r="F83" s="147"/>
      <c r="G83" s="148"/>
      <c r="H83" s="149"/>
      <c r="I83" s="147">
        <f t="shared" ref="I83:J83" si="34">SUM(I84:I85)</f>
        <v>0</v>
      </c>
      <c r="J83" s="147">
        <f t="shared" si="34"/>
        <v>0</v>
      </c>
      <c r="K83" s="147"/>
      <c r="L83" s="171">
        <f t="shared" ref="L83" si="35">SUM(L84:L85)</f>
        <v>0</v>
      </c>
    </row>
    <row r="84" spans="1:12">
      <c r="B84" s="69"/>
      <c r="C84" s="70" t="s">
        <v>57</v>
      </c>
      <c r="D84" s="372"/>
      <c r="E84" s="392"/>
      <c r="F84" s="185"/>
      <c r="G84" s="186"/>
      <c r="H84" s="187"/>
      <c r="I84" s="142">
        <f>F84*G84*H84</f>
        <v>0</v>
      </c>
      <c r="J84" s="142"/>
      <c r="K84" s="142"/>
      <c r="L84" s="172">
        <f>I84+J84</f>
        <v>0</v>
      </c>
    </row>
    <row r="85" spans="1:12" ht="14.25" thickBot="1">
      <c r="B85" s="71"/>
      <c r="C85" s="72"/>
      <c r="D85" s="374"/>
      <c r="E85" s="399"/>
      <c r="F85" s="188"/>
      <c r="G85" s="189"/>
      <c r="H85" s="190"/>
      <c r="I85" s="143">
        <f>F85*G85*H85</f>
        <v>0</v>
      </c>
      <c r="J85" s="143"/>
      <c r="K85" s="143"/>
      <c r="L85" s="172">
        <f>I85+J85</f>
        <v>0</v>
      </c>
    </row>
    <row r="86" spans="1:12">
      <c r="B86" s="105" t="s">
        <v>58</v>
      </c>
      <c r="C86" s="107" t="s">
        <v>13</v>
      </c>
      <c r="D86" s="384"/>
      <c r="E86" s="403"/>
      <c r="F86" s="147"/>
      <c r="G86" s="148"/>
      <c r="H86" s="149"/>
      <c r="I86" s="147">
        <f t="shared" ref="I86:J86" si="36">SUM(I87:I89)</f>
        <v>1800000</v>
      </c>
      <c r="J86" s="147">
        <f t="shared" si="36"/>
        <v>0</v>
      </c>
      <c r="K86" s="147"/>
      <c r="L86" s="171">
        <f t="shared" ref="L86" si="37">SUM(L87:L89)</f>
        <v>1800000</v>
      </c>
    </row>
    <row r="87" spans="1:12">
      <c r="B87" s="69"/>
      <c r="C87" s="70" t="s">
        <v>57</v>
      </c>
      <c r="D87" s="372"/>
      <c r="E87" s="392"/>
      <c r="F87" s="185">
        <v>900000</v>
      </c>
      <c r="G87" s="186">
        <v>1</v>
      </c>
      <c r="H87" s="187">
        <v>2</v>
      </c>
      <c r="I87" s="142">
        <f t="shared" ref="I87:I89" si="38">F87*G87*H87</f>
        <v>1800000</v>
      </c>
      <c r="J87" s="142"/>
      <c r="K87" s="142"/>
      <c r="L87" s="172">
        <f>I87+J87</f>
        <v>1800000</v>
      </c>
    </row>
    <row r="88" spans="1:12">
      <c r="B88" s="69"/>
      <c r="C88" s="70"/>
      <c r="D88" s="372"/>
      <c r="E88" s="392"/>
      <c r="F88" s="185"/>
      <c r="G88" s="186"/>
      <c r="H88" s="187"/>
      <c r="I88" s="142">
        <f t="shared" si="38"/>
        <v>0</v>
      </c>
      <c r="J88" s="142"/>
      <c r="K88" s="142"/>
      <c r="L88" s="172">
        <f t="shared" ref="L88:L89" si="39">I88+J88</f>
        <v>0</v>
      </c>
    </row>
    <row r="89" spans="1:12" ht="14.25" thickBot="1">
      <c r="B89" s="71"/>
      <c r="C89" s="72"/>
      <c r="D89" s="374"/>
      <c r="E89" s="399"/>
      <c r="F89" s="191"/>
      <c r="G89" s="192"/>
      <c r="H89" s="193"/>
      <c r="I89" s="143">
        <f t="shared" si="38"/>
        <v>0</v>
      </c>
      <c r="J89" s="143"/>
      <c r="K89" s="143"/>
      <c r="L89" s="172">
        <f t="shared" si="39"/>
        <v>0</v>
      </c>
    </row>
    <row r="90" spans="1:12">
      <c r="B90" s="105" t="s">
        <v>24</v>
      </c>
      <c r="C90" s="108" t="s">
        <v>13</v>
      </c>
      <c r="D90" s="380"/>
      <c r="E90" s="400"/>
      <c r="F90" s="151"/>
      <c r="G90" s="152"/>
      <c r="H90" s="153"/>
      <c r="I90" s="151">
        <f>I91+I95</f>
        <v>10000000</v>
      </c>
      <c r="J90" s="151">
        <f>J91+J95</f>
        <v>0</v>
      </c>
      <c r="K90" s="151"/>
      <c r="L90" s="173">
        <f>L91+L95</f>
        <v>10000000</v>
      </c>
    </row>
    <row r="91" spans="1:12">
      <c r="B91" s="73" t="s">
        <v>59</v>
      </c>
      <c r="C91" s="109" t="s">
        <v>13</v>
      </c>
      <c r="D91" s="397"/>
      <c r="E91" s="398"/>
      <c r="F91" s="154"/>
      <c r="G91" s="155"/>
      <c r="H91" s="156"/>
      <c r="I91" s="154">
        <f t="shared" ref="I91:J91" si="40">SUM(I92:I94)</f>
        <v>2000000</v>
      </c>
      <c r="J91" s="154">
        <f t="shared" si="40"/>
        <v>0</v>
      </c>
      <c r="K91" s="154"/>
      <c r="L91" s="174">
        <f>SUM(L92:L94)</f>
        <v>2000000</v>
      </c>
    </row>
    <row r="92" spans="1:12">
      <c r="B92" s="69"/>
      <c r="C92" s="194" t="s">
        <v>798</v>
      </c>
      <c r="D92" s="372" t="s">
        <v>85</v>
      </c>
      <c r="E92" s="392"/>
      <c r="F92" s="185">
        <v>100000</v>
      </c>
      <c r="G92" s="186">
        <v>10</v>
      </c>
      <c r="H92" s="187">
        <v>2</v>
      </c>
      <c r="I92" s="142">
        <f t="shared" ref="I92:I94" si="41">F92*G92*H92</f>
        <v>2000000</v>
      </c>
      <c r="J92" s="142"/>
      <c r="K92" s="142"/>
      <c r="L92" s="172">
        <f>I92+J92</f>
        <v>2000000</v>
      </c>
    </row>
    <row r="93" spans="1:12">
      <c r="B93" s="69"/>
      <c r="C93" s="194" t="s">
        <v>60</v>
      </c>
      <c r="D93" s="372" t="s">
        <v>86</v>
      </c>
      <c r="E93" s="392"/>
      <c r="F93" s="185"/>
      <c r="G93" s="186"/>
      <c r="H93" s="187"/>
      <c r="I93" s="142">
        <f t="shared" si="41"/>
        <v>0</v>
      </c>
      <c r="J93" s="142"/>
      <c r="K93" s="142"/>
      <c r="L93" s="172">
        <f t="shared" ref="L93:L94" si="42">I93+J93</f>
        <v>0</v>
      </c>
    </row>
    <row r="94" spans="1:12" ht="14.25" thickBot="1">
      <c r="B94" s="74"/>
      <c r="C94" s="195" t="s">
        <v>60</v>
      </c>
      <c r="D94" s="393" t="s">
        <v>87</v>
      </c>
      <c r="E94" s="394"/>
      <c r="F94" s="191"/>
      <c r="G94" s="192"/>
      <c r="H94" s="193"/>
      <c r="I94" s="157">
        <f t="shared" si="41"/>
        <v>0</v>
      </c>
      <c r="J94" s="157"/>
      <c r="K94" s="157"/>
      <c r="L94" s="172">
        <f t="shared" si="42"/>
        <v>0</v>
      </c>
    </row>
    <row r="95" spans="1:12">
      <c r="B95" s="69" t="s">
        <v>61</v>
      </c>
      <c r="C95" s="110" t="s">
        <v>13</v>
      </c>
      <c r="D95" s="397"/>
      <c r="E95" s="398"/>
      <c r="F95" s="158"/>
      <c r="G95" s="159"/>
      <c r="H95" s="160"/>
      <c r="I95" s="161">
        <f t="shared" ref="I95:J95" si="43">SUM(I96:I98)</f>
        <v>8000000</v>
      </c>
      <c r="J95" s="161">
        <f t="shared" si="43"/>
        <v>0</v>
      </c>
      <c r="K95" s="161"/>
      <c r="L95" s="175">
        <f>SUM(L96:L98)</f>
        <v>8000000</v>
      </c>
    </row>
    <row r="96" spans="1:12">
      <c r="B96" s="69"/>
      <c r="C96" s="194" t="s">
        <v>799</v>
      </c>
      <c r="D96" s="372" t="s">
        <v>85</v>
      </c>
      <c r="E96" s="392"/>
      <c r="F96" s="185">
        <v>200000</v>
      </c>
      <c r="G96" s="186">
        <v>20</v>
      </c>
      <c r="H96" s="187">
        <v>2</v>
      </c>
      <c r="I96" s="142">
        <f t="shared" ref="I96:I98" si="44">F96*G96*H96</f>
        <v>8000000</v>
      </c>
      <c r="J96" s="142"/>
      <c r="K96" s="142"/>
      <c r="L96" s="172">
        <f>I96+J96</f>
        <v>8000000</v>
      </c>
    </row>
    <row r="97" spans="2:12">
      <c r="B97" s="69"/>
      <c r="C97" s="194" t="s">
        <v>60</v>
      </c>
      <c r="D97" s="372" t="s">
        <v>86</v>
      </c>
      <c r="E97" s="392"/>
      <c r="F97" s="185"/>
      <c r="G97" s="186"/>
      <c r="H97" s="187"/>
      <c r="I97" s="142">
        <f t="shared" si="44"/>
        <v>0</v>
      </c>
      <c r="J97" s="142"/>
      <c r="K97" s="142"/>
      <c r="L97" s="172">
        <f t="shared" ref="L97:L98" si="45">I97+J97</f>
        <v>0</v>
      </c>
    </row>
    <row r="98" spans="2:12" ht="14.25" thickBot="1">
      <c r="B98" s="71"/>
      <c r="C98" s="196" t="s">
        <v>60</v>
      </c>
      <c r="D98" s="393" t="s">
        <v>87</v>
      </c>
      <c r="E98" s="394"/>
      <c r="F98" s="185"/>
      <c r="G98" s="186"/>
      <c r="H98" s="187"/>
      <c r="I98" s="143">
        <f t="shared" si="44"/>
        <v>0</v>
      </c>
      <c r="J98" s="143"/>
      <c r="K98" s="143"/>
      <c r="L98" s="172">
        <f t="shared" si="45"/>
        <v>0</v>
      </c>
    </row>
    <row r="99" spans="2:12">
      <c r="B99" s="105" t="s">
        <v>62</v>
      </c>
      <c r="C99" s="108" t="s">
        <v>13</v>
      </c>
      <c r="D99" s="395"/>
      <c r="E99" s="396"/>
      <c r="F99" s="151"/>
      <c r="G99" s="152"/>
      <c r="H99" s="153"/>
      <c r="I99" s="151">
        <f>I100+I104</f>
        <v>160000</v>
      </c>
      <c r="J99" s="151">
        <f>J100+J104</f>
        <v>0</v>
      </c>
      <c r="K99" s="151"/>
      <c r="L99" s="173">
        <f>L100+L104</f>
        <v>160000</v>
      </c>
    </row>
    <row r="100" spans="2:12">
      <c r="B100" s="130" t="s">
        <v>25</v>
      </c>
      <c r="C100" s="131" t="s">
        <v>13</v>
      </c>
      <c r="D100" s="390"/>
      <c r="E100" s="391"/>
      <c r="F100" s="162"/>
      <c r="G100" s="163"/>
      <c r="H100" s="164"/>
      <c r="I100" s="162">
        <f>SUM(I101:I103)</f>
        <v>160000</v>
      </c>
      <c r="J100" s="162">
        <f>SUM(J101:J103)</f>
        <v>0</v>
      </c>
      <c r="K100" s="162"/>
      <c r="L100" s="176">
        <f>SUM(L101:L103)</f>
        <v>160000</v>
      </c>
    </row>
    <row r="101" spans="2:12">
      <c r="B101" s="69"/>
      <c r="C101" s="214" t="s">
        <v>798</v>
      </c>
      <c r="D101" s="370"/>
      <c r="E101" s="371"/>
      <c r="F101" s="197">
        <v>80000</v>
      </c>
      <c r="G101" s="198">
        <v>1</v>
      </c>
      <c r="H101" s="199">
        <v>2</v>
      </c>
      <c r="I101" s="165">
        <f t="shared" ref="I101:I103" si="46">F101*G101*H101</f>
        <v>160000</v>
      </c>
      <c r="J101" s="165"/>
      <c r="K101" s="165"/>
      <c r="L101" s="177">
        <f>I101+J101</f>
        <v>160000</v>
      </c>
    </row>
    <row r="102" spans="2:12">
      <c r="B102" s="69"/>
      <c r="C102" s="212"/>
      <c r="D102" s="372"/>
      <c r="E102" s="373"/>
      <c r="F102" s="185"/>
      <c r="G102" s="186"/>
      <c r="H102" s="187"/>
      <c r="I102" s="142">
        <f t="shared" si="46"/>
        <v>0</v>
      </c>
      <c r="J102" s="142"/>
      <c r="K102" s="142"/>
      <c r="L102" s="177">
        <f t="shared" ref="L102:L103" si="47">I102+J102</f>
        <v>0</v>
      </c>
    </row>
    <row r="103" spans="2:12">
      <c r="B103" s="69"/>
      <c r="C103" s="213"/>
      <c r="D103" s="388"/>
      <c r="E103" s="389"/>
      <c r="F103" s="191"/>
      <c r="G103" s="192"/>
      <c r="H103" s="193"/>
      <c r="I103" s="150">
        <f t="shared" si="46"/>
        <v>0</v>
      </c>
      <c r="J103" s="150"/>
      <c r="K103" s="150"/>
      <c r="L103" s="177">
        <f t="shared" si="47"/>
        <v>0</v>
      </c>
    </row>
    <row r="104" spans="2:12">
      <c r="B104" s="130" t="s">
        <v>63</v>
      </c>
      <c r="C104" s="131" t="s">
        <v>13</v>
      </c>
      <c r="D104" s="390"/>
      <c r="E104" s="391"/>
      <c r="F104" s="162"/>
      <c r="G104" s="163"/>
      <c r="H104" s="164"/>
      <c r="I104" s="162">
        <f>SUM(I105:I107)</f>
        <v>0</v>
      </c>
      <c r="J104" s="162">
        <f>SUM(J105:J107)</f>
        <v>0</v>
      </c>
      <c r="K104" s="162"/>
      <c r="L104" s="176">
        <f>SUM(L105:L107)</f>
        <v>0</v>
      </c>
    </row>
    <row r="105" spans="2:12">
      <c r="B105" s="69"/>
      <c r="C105" s="200"/>
      <c r="D105" s="370"/>
      <c r="E105" s="371"/>
      <c r="F105" s="197"/>
      <c r="G105" s="198"/>
      <c r="H105" s="199">
        <v>2</v>
      </c>
      <c r="I105" s="165">
        <f>F105*G105*H105</f>
        <v>0</v>
      </c>
      <c r="J105" s="165"/>
      <c r="K105" s="165"/>
      <c r="L105" s="177">
        <f>I105+J105</f>
        <v>0</v>
      </c>
    </row>
    <row r="106" spans="2:12">
      <c r="B106" s="69"/>
      <c r="C106" s="201"/>
      <c r="D106" s="372"/>
      <c r="E106" s="373"/>
      <c r="F106" s="185"/>
      <c r="G106" s="186"/>
      <c r="H106" s="187"/>
      <c r="I106" s="142">
        <f t="shared" ref="I106:I107" si="48">F106*G106*H106</f>
        <v>0</v>
      </c>
      <c r="J106" s="142"/>
      <c r="K106" s="142"/>
      <c r="L106" s="177">
        <f t="shared" ref="L106:L107" si="49">I106+J106</f>
        <v>0</v>
      </c>
    </row>
    <row r="107" spans="2:12" ht="14.25" thickBot="1">
      <c r="B107" s="71"/>
      <c r="C107" s="202"/>
      <c r="D107" s="374"/>
      <c r="E107" s="375"/>
      <c r="F107" s="188"/>
      <c r="G107" s="189"/>
      <c r="H107" s="190"/>
      <c r="I107" s="143">
        <f t="shared" si="48"/>
        <v>0</v>
      </c>
      <c r="J107" s="143"/>
      <c r="K107" s="143"/>
      <c r="L107" s="177">
        <f t="shared" si="49"/>
        <v>0</v>
      </c>
    </row>
    <row r="108" spans="2:12" ht="30.75" customHeight="1" thickBot="1">
      <c r="B108" s="291" t="s">
        <v>898</v>
      </c>
      <c r="C108" s="107" t="s">
        <v>13</v>
      </c>
      <c r="D108" s="386" t="s">
        <v>26</v>
      </c>
      <c r="E108" s="387"/>
      <c r="F108" s="208">
        <v>9000</v>
      </c>
      <c r="G108" s="209">
        <v>20</v>
      </c>
      <c r="H108" s="210">
        <v>2</v>
      </c>
      <c r="I108" s="147">
        <f>F108*G108*H108</f>
        <v>360000</v>
      </c>
      <c r="J108" s="147"/>
      <c r="K108" s="147"/>
      <c r="L108" s="171">
        <f>I108+J108</f>
        <v>360000</v>
      </c>
    </row>
    <row r="109" spans="2:12">
      <c r="B109" s="129" t="s">
        <v>28</v>
      </c>
      <c r="C109" s="106" t="s">
        <v>13</v>
      </c>
      <c r="D109" s="380"/>
      <c r="E109" s="381"/>
      <c r="F109" s="144"/>
      <c r="G109" s="145"/>
      <c r="H109" s="146"/>
      <c r="I109" s="144">
        <f t="shared" ref="I109:J109" si="50">SUM(I110:I112)</f>
        <v>2400000</v>
      </c>
      <c r="J109" s="144">
        <f t="shared" si="50"/>
        <v>0</v>
      </c>
      <c r="K109" s="144"/>
      <c r="L109" s="170">
        <f t="shared" ref="L109" si="51">SUM(L110:L112)</f>
        <v>2400000</v>
      </c>
    </row>
    <row r="110" spans="2:12">
      <c r="B110" s="69"/>
      <c r="C110" s="200"/>
      <c r="D110" s="370"/>
      <c r="E110" s="371"/>
      <c r="F110" s="197">
        <v>60000</v>
      </c>
      <c r="G110" s="198">
        <v>20</v>
      </c>
      <c r="H110" s="199">
        <v>2</v>
      </c>
      <c r="I110" s="165">
        <f t="shared" ref="I110:I111" si="52">F110*G110*H110</f>
        <v>2400000</v>
      </c>
      <c r="J110" s="165"/>
      <c r="K110" s="165"/>
      <c r="L110" s="177">
        <f>I110+J110</f>
        <v>2400000</v>
      </c>
    </row>
    <row r="111" spans="2:12">
      <c r="B111" s="69"/>
      <c r="C111" s="201"/>
      <c r="D111" s="372"/>
      <c r="E111" s="373"/>
      <c r="F111" s="185"/>
      <c r="G111" s="186"/>
      <c r="H111" s="187"/>
      <c r="I111" s="142">
        <f t="shared" si="52"/>
        <v>0</v>
      </c>
      <c r="J111" s="142"/>
      <c r="K111" s="142"/>
      <c r="L111" s="177">
        <f t="shared" ref="L111:L112" si="53">I111+J111</f>
        <v>0</v>
      </c>
    </row>
    <row r="112" spans="2:12" ht="14.25" thickBot="1">
      <c r="B112" s="71"/>
      <c r="C112" s="202"/>
      <c r="D112" s="374"/>
      <c r="E112" s="375"/>
      <c r="F112" s="188"/>
      <c r="G112" s="189"/>
      <c r="H112" s="190"/>
      <c r="I112" s="143">
        <f>F112*G112*H112</f>
        <v>0</v>
      </c>
      <c r="J112" s="143"/>
      <c r="K112" s="143"/>
      <c r="L112" s="177">
        <f t="shared" si="53"/>
        <v>0</v>
      </c>
    </row>
    <row r="113" spans="1:12">
      <c r="B113" s="105" t="s">
        <v>29</v>
      </c>
      <c r="C113" s="107" t="s">
        <v>13</v>
      </c>
      <c r="D113" s="384" t="s">
        <v>29</v>
      </c>
      <c r="E113" s="385"/>
      <c r="F113" s="147"/>
      <c r="G113" s="148"/>
      <c r="H113" s="149"/>
      <c r="I113" s="147">
        <f t="shared" ref="I113:J113" si="54">SUM(I114:I116)</f>
        <v>800000</v>
      </c>
      <c r="J113" s="147">
        <f t="shared" si="54"/>
        <v>0</v>
      </c>
      <c r="K113" s="147"/>
      <c r="L113" s="171">
        <f t="shared" ref="L113" si="55">SUM(L114:L116)</f>
        <v>800000</v>
      </c>
    </row>
    <row r="114" spans="1:12">
      <c r="B114" s="69"/>
      <c r="C114" s="70" t="s">
        <v>64</v>
      </c>
      <c r="D114" s="372"/>
      <c r="E114" s="373"/>
      <c r="F114" s="185">
        <v>20000</v>
      </c>
      <c r="G114" s="186">
        <v>20</v>
      </c>
      <c r="H114" s="187">
        <v>2</v>
      </c>
      <c r="I114" s="142">
        <f t="shared" ref="I114:I116" si="56">F114*G114*H114</f>
        <v>800000</v>
      </c>
      <c r="J114" s="142"/>
      <c r="K114" s="142"/>
      <c r="L114" s="172">
        <f>I114+J114</f>
        <v>800000</v>
      </c>
    </row>
    <row r="115" spans="1:12">
      <c r="B115" s="69"/>
      <c r="C115" s="70" t="s">
        <v>65</v>
      </c>
      <c r="D115" s="372"/>
      <c r="E115" s="373"/>
      <c r="F115" s="185"/>
      <c r="G115" s="186"/>
      <c r="H115" s="187"/>
      <c r="I115" s="142">
        <f t="shared" si="56"/>
        <v>0</v>
      </c>
      <c r="J115" s="142"/>
      <c r="K115" s="142"/>
      <c r="L115" s="172">
        <f t="shared" ref="L115:L116" si="57">I115+J115</f>
        <v>0</v>
      </c>
    </row>
    <row r="116" spans="1:12" ht="14.25" thickBot="1">
      <c r="B116" s="71"/>
      <c r="C116" s="72"/>
      <c r="D116" s="374"/>
      <c r="E116" s="375"/>
      <c r="F116" s="188"/>
      <c r="G116" s="189"/>
      <c r="H116" s="190"/>
      <c r="I116" s="143">
        <f t="shared" si="56"/>
        <v>0</v>
      </c>
      <c r="J116" s="143"/>
      <c r="K116" s="143"/>
      <c r="L116" s="172">
        <f t="shared" si="57"/>
        <v>0</v>
      </c>
    </row>
    <row r="117" spans="1:12">
      <c r="B117" s="129" t="s">
        <v>66</v>
      </c>
      <c r="C117" s="106" t="s">
        <v>13</v>
      </c>
      <c r="D117" s="380"/>
      <c r="E117" s="381"/>
      <c r="F117" s="144"/>
      <c r="G117" s="145"/>
      <c r="H117" s="146"/>
      <c r="I117" s="144">
        <f t="shared" ref="I117:J117" si="58">SUM(I118:I120)</f>
        <v>120000</v>
      </c>
      <c r="J117" s="144">
        <f t="shared" si="58"/>
        <v>0</v>
      </c>
      <c r="K117" s="144"/>
      <c r="L117" s="170">
        <f t="shared" ref="L117" si="59">SUM(L118:L120)</f>
        <v>120000</v>
      </c>
    </row>
    <row r="118" spans="1:12">
      <c r="B118" s="69"/>
      <c r="C118" s="211" t="s">
        <v>797</v>
      </c>
      <c r="D118" s="370"/>
      <c r="E118" s="371"/>
      <c r="F118" s="197">
        <v>3000</v>
      </c>
      <c r="G118" s="198">
        <v>20</v>
      </c>
      <c r="H118" s="199">
        <v>2</v>
      </c>
      <c r="I118" s="165">
        <f t="shared" ref="I118:I120" si="60">F118*G118*H118</f>
        <v>120000</v>
      </c>
      <c r="J118" s="165"/>
      <c r="K118" s="165"/>
      <c r="L118" s="177">
        <f>I118+J118</f>
        <v>120000</v>
      </c>
    </row>
    <row r="119" spans="1:12">
      <c r="B119" s="69"/>
      <c r="C119" s="70" t="s">
        <v>34</v>
      </c>
      <c r="D119" s="372"/>
      <c r="E119" s="373"/>
      <c r="F119" s="185"/>
      <c r="G119" s="186"/>
      <c r="H119" s="187"/>
      <c r="I119" s="142">
        <f t="shared" si="60"/>
        <v>0</v>
      </c>
      <c r="J119" s="142"/>
      <c r="K119" s="142"/>
      <c r="L119" s="177">
        <f t="shared" ref="L119:L120" si="61">I119+J119</f>
        <v>0</v>
      </c>
    </row>
    <row r="120" spans="1:12" ht="14.25" thickBot="1">
      <c r="B120" s="71"/>
      <c r="C120" s="72"/>
      <c r="D120" s="374"/>
      <c r="E120" s="375"/>
      <c r="F120" s="188"/>
      <c r="G120" s="189"/>
      <c r="H120" s="190"/>
      <c r="I120" s="143">
        <f t="shared" si="60"/>
        <v>0</v>
      </c>
      <c r="J120" s="143"/>
      <c r="K120" s="143"/>
      <c r="L120" s="177">
        <f t="shared" si="61"/>
        <v>0</v>
      </c>
    </row>
    <row r="121" spans="1:12">
      <c r="B121" s="105" t="s">
        <v>67</v>
      </c>
      <c r="C121" s="107" t="s">
        <v>13</v>
      </c>
      <c r="D121" s="382">
        <f>I121/(I82+I83+I86+I90+I99+I108+I109+I113+I117)</f>
        <v>7.0198660963659287E-2</v>
      </c>
      <c r="E121" s="383"/>
      <c r="F121" s="147"/>
      <c r="G121" s="148"/>
      <c r="H121" s="149"/>
      <c r="I121" s="147">
        <f t="shared" ref="I121:J121" si="62">SUM(I122:I124)</f>
        <v>1126000</v>
      </c>
      <c r="J121" s="147">
        <f t="shared" si="62"/>
        <v>0</v>
      </c>
      <c r="K121" s="147"/>
      <c r="L121" s="171">
        <f t="shared" ref="L121" si="63">SUM(L122:L124)</f>
        <v>1126000</v>
      </c>
    </row>
    <row r="122" spans="1:12" ht="16.5" customHeight="1">
      <c r="B122" s="376" t="s">
        <v>81</v>
      </c>
      <c r="C122" s="70" t="s">
        <v>27</v>
      </c>
      <c r="D122" s="372"/>
      <c r="E122" s="373"/>
      <c r="F122" s="185">
        <v>33000</v>
      </c>
      <c r="G122" s="186">
        <v>1</v>
      </c>
      <c r="H122" s="187">
        <v>2</v>
      </c>
      <c r="I122" s="142">
        <f t="shared" ref="I122:I124" si="64">F122*G122*H122</f>
        <v>66000</v>
      </c>
      <c r="J122" s="142"/>
      <c r="K122" s="142"/>
      <c r="L122" s="172">
        <f>I122+J122</f>
        <v>66000</v>
      </c>
    </row>
    <row r="123" spans="1:12">
      <c r="B123" s="376"/>
      <c r="C123" s="70" t="s">
        <v>30</v>
      </c>
      <c r="D123" s="372"/>
      <c r="E123" s="373"/>
      <c r="F123" s="185">
        <v>30000</v>
      </c>
      <c r="G123" s="186">
        <v>1</v>
      </c>
      <c r="H123" s="187">
        <v>2</v>
      </c>
      <c r="I123" s="142">
        <f t="shared" si="64"/>
        <v>60000</v>
      </c>
      <c r="J123" s="142"/>
      <c r="K123" s="142"/>
      <c r="L123" s="172">
        <f t="shared" ref="L123:L124" si="65">I123+J123</f>
        <v>60000</v>
      </c>
    </row>
    <row r="124" spans="1:12" ht="19.5" customHeight="1" thickBot="1">
      <c r="B124" s="377"/>
      <c r="C124" s="72" t="s">
        <v>33</v>
      </c>
      <c r="D124" s="374"/>
      <c r="E124" s="375"/>
      <c r="F124" s="188">
        <v>500000</v>
      </c>
      <c r="G124" s="189">
        <v>1</v>
      </c>
      <c r="H124" s="190">
        <v>2</v>
      </c>
      <c r="I124" s="143">
        <f t="shared" si="64"/>
        <v>1000000</v>
      </c>
      <c r="J124" s="143"/>
      <c r="K124" s="143"/>
      <c r="L124" s="172">
        <f t="shared" si="65"/>
        <v>1000000</v>
      </c>
    </row>
    <row r="125" spans="1:12" ht="18" customHeight="1">
      <c r="B125" s="124" t="s">
        <v>793</v>
      </c>
      <c r="C125" s="125" t="s">
        <v>23</v>
      </c>
      <c r="D125" s="378"/>
      <c r="E125" s="379"/>
      <c r="F125" s="126"/>
      <c r="G125" s="127"/>
      <c r="H125" s="128"/>
      <c r="I125" s="126">
        <f>SUM(I126:I129)</f>
        <v>1300000</v>
      </c>
      <c r="J125" s="126">
        <f>SUM(J126:J129)</f>
        <v>0</v>
      </c>
      <c r="K125" s="126"/>
      <c r="L125" s="178">
        <f>SUM(L126:L129)</f>
        <v>1300000</v>
      </c>
    </row>
    <row r="126" spans="1:12">
      <c r="A126" t="str">
        <f>B69&amp;"식비"</f>
        <v>2식비</v>
      </c>
      <c r="B126" s="111"/>
      <c r="C126" s="110" t="s">
        <v>68</v>
      </c>
      <c r="D126" s="370"/>
      <c r="E126" s="371"/>
      <c r="F126" s="197">
        <v>15000</v>
      </c>
      <c r="G126" s="198">
        <v>20</v>
      </c>
      <c r="H126" s="199">
        <v>2</v>
      </c>
      <c r="I126" s="161">
        <f t="shared" ref="I126:I129" si="66">F126*G126*H126</f>
        <v>600000</v>
      </c>
      <c r="J126" s="161"/>
      <c r="K126" s="161"/>
      <c r="L126" s="175">
        <f>I126+J126</f>
        <v>600000</v>
      </c>
    </row>
    <row r="127" spans="1:12">
      <c r="A127" t="str">
        <f>B69&amp;"숙박비"</f>
        <v>2숙박비</v>
      </c>
      <c r="B127" s="111"/>
      <c r="C127" s="112" t="s">
        <v>82</v>
      </c>
      <c r="D127" s="372"/>
      <c r="E127" s="373"/>
      <c r="F127" s="191"/>
      <c r="G127" s="192"/>
      <c r="H127" s="193"/>
      <c r="I127" s="166">
        <f t="shared" si="66"/>
        <v>0</v>
      </c>
      <c r="J127" s="166"/>
      <c r="K127" s="166"/>
      <c r="L127" s="175">
        <f t="shared" ref="L127:L129" si="67">I127+J127</f>
        <v>0</v>
      </c>
    </row>
    <row r="128" spans="1:12">
      <c r="A128" t="str">
        <f>B69&amp;"수당"</f>
        <v>2수당</v>
      </c>
      <c r="B128" s="111"/>
      <c r="C128" s="112" t="s">
        <v>20</v>
      </c>
      <c r="D128" s="203"/>
      <c r="E128" s="204"/>
      <c r="F128" s="191">
        <v>300000</v>
      </c>
      <c r="G128" s="192">
        <v>1</v>
      </c>
      <c r="H128" s="193">
        <v>1</v>
      </c>
      <c r="I128" s="166">
        <f t="shared" si="66"/>
        <v>300000</v>
      </c>
      <c r="J128" s="166"/>
      <c r="K128" s="166"/>
      <c r="L128" s="175">
        <f t="shared" si="67"/>
        <v>300000</v>
      </c>
    </row>
    <row r="129" spans="1:12" ht="14.25" thickBot="1">
      <c r="A129" t="str">
        <f>B69&amp;"임금"</f>
        <v>2임금</v>
      </c>
      <c r="B129" s="113"/>
      <c r="C129" s="114" t="s">
        <v>83</v>
      </c>
      <c r="D129" s="374"/>
      <c r="E129" s="375"/>
      <c r="F129" s="188">
        <v>400000</v>
      </c>
      <c r="G129" s="189">
        <v>1</v>
      </c>
      <c r="H129" s="190">
        <v>1</v>
      </c>
      <c r="I129" s="167">
        <f t="shared" si="66"/>
        <v>400000</v>
      </c>
      <c r="J129" s="167"/>
      <c r="K129" s="167"/>
      <c r="L129" s="179">
        <f t="shared" si="67"/>
        <v>400000</v>
      </c>
    </row>
    <row r="130" spans="1:12" ht="37.9" customHeight="1"/>
    <row r="131" spans="1:12" ht="37.9" customHeight="1" thickBot="1"/>
    <row r="132" spans="1:12" ht="33.75" customHeight="1">
      <c r="B132" s="123" t="s">
        <v>69</v>
      </c>
      <c r="C132" s="427" t="s">
        <v>43</v>
      </c>
      <c r="D132" s="427"/>
      <c r="E132" s="96" t="s">
        <v>790</v>
      </c>
      <c r="F132" s="96" t="s">
        <v>44</v>
      </c>
      <c r="G132" s="96" t="s">
        <v>45</v>
      </c>
      <c r="H132" s="96" t="s">
        <v>46</v>
      </c>
      <c r="I132" s="96" t="s">
        <v>47</v>
      </c>
      <c r="J132" s="96" t="s">
        <v>48</v>
      </c>
      <c r="K132" s="135"/>
      <c r="L132" s="65"/>
    </row>
    <row r="133" spans="1:12" ht="24.75" customHeight="1" thickBot="1">
      <c r="B133" s="296">
        <f>B69+1</f>
        <v>3</v>
      </c>
      <c r="C133" s="428" t="s">
        <v>800</v>
      </c>
      <c r="D133" s="428"/>
      <c r="E133" s="141" t="s">
        <v>791</v>
      </c>
      <c r="F133" s="141">
        <v>3</v>
      </c>
      <c r="G133" s="215">
        <v>15</v>
      </c>
      <c r="H133" s="141">
        <v>20</v>
      </c>
      <c r="I133" s="141">
        <v>1</v>
      </c>
      <c r="J133" s="104">
        <f>H133*I133</f>
        <v>20</v>
      </c>
      <c r="K133" s="136"/>
      <c r="L133" s="66"/>
    </row>
    <row r="134" spans="1:12" ht="14.25" thickBot="1">
      <c r="B134" s="64"/>
      <c r="C134" s="64"/>
      <c r="D134" s="64"/>
      <c r="E134" s="64"/>
      <c r="F134" s="64"/>
      <c r="G134" s="64"/>
      <c r="H134" s="64"/>
      <c r="I134" s="64"/>
      <c r="J134" s="64"/>
      <c r="K134" s="137"/>
      <c r="L134" s="64"/>
    </row>
    <row r="135" spans="1:12" ht="18.75" customHeight="1">
      <c r="B135" s="421" t="s">
        <v>80</v>
      </c>
      <c r="C135" s="422"/>
      <c r="D135" s="422"/>
      <c r="E135" s="423" t="s">
        <v>785</v>
      </c>
      <c r="F135" s="422"/>
      <c r="G135" s="425" t="s">
        <v>84</v>
      </c>
      <c r="H135" s="423" t="s">
        <v>786</v>
      </c>
      <c r="I135" s="423" t="s">
        <v>787</v>
      </c>
      <c r="J135" s="408" t="s">
        <v>784</v>
      </c>
      <c r="K135" s="138"/>
      <c r="L135" s="64"/>
    </row>
    <row r="136" spans="1:12" ht="47.25" customHeight="1">
      <c r="B136" s="97" t="s">
        <v>22</v>
      </c>
      <c r="C136" s="98" t="s">
        <v>23</v>
      </c>
      <c r="D136" s="216" t="s">
        <v>801</v>
      </c>
      <c r="E136" s="424"/>
      <c r="F136" s="424"/>
      <c r="G136" s="426"/>
      <c r="H136" s="424"/>
      <c r="I136" s="424"/>
      <c r="J136" s="409"/>
      <c r="K136" s="139"/>
      <c r="L136" s="64"/>
    </row>
    <row r="137" spans="1:12" ht="18" customHeight="1">
      <c r="B137" s="67" t="s">
        <v>23</v>
      </c>
      <c r="C137" s="121">
        <f>SUM(C138:C139)</f>
        <v>18466192</v>
      </c>
      <c r="D137" s="410">
        <f>ROUNDDOWN(C138/G133/J133,0)</f>
        <v>57220</v>
      </c>
      <c r="E137" s="412" t="s">
        <v>820</v>
      </c>
      <c r="F137" s="412"/>
      <c r="G137" s="412">
        <v>6</v>
      </c>
      <c r="H137" s="414">
        <v>190306</v>
      </c>
      <c r="I137" s="417">
        <v>6850</v>
      </c>
      <c r="J137" s="419">
        <f>D137/I137</f>
        <v>8.3532846715328475</v>
      </c>
      <c r="K137" s="140"/>
      <c r="L137" s="64"/>
    </row>
    <row r="138" spans="1:12" ht="18" customHeight="1">
      <c r="B138" s="67" t="s">
        <v>796</v>
      </c>
      <c r="C138" s="121">
        <f>L145</f>
        <v>17166192</v>
      </c>
      <c r="D138" s="410"/>
      <c r="E138" s="412"/>
      <c r="F138" s="412"/>
      <c r="G138" s="412"/>
      <c r="H138" s="415"/>
      <c r="I138" s="417"/>
      <c r="J138" s="419"/>
      <c r="K138" s="140"/>
      <c r="L138" s="64"/>
    </row>
    <row r="139" spans="1:12" ht="18" customHeight="1" thickBot="1">
      <c r="B139" s="68" t="s">
        <v>795</v>
      </c>
      <c r="C139" s="122">
        <f>L189</f>
        <v>1300000</v>
      </c>
      <c r="D139" s="411"/>
      <c r="E139" s="413"/>
      <c r="F139" s="413"/>
      <c r="G139" s="413"/>
      <c r="H139" s="416"/>
      <c r="I139" s="418"/>
      <c r="J139" s="420"/>
      <c r="K139" s="140"/>
      <c r="L139" s="64"/>
    </row>
    <row r="140" spans="1:12" ht="18" customHeight="1">
      <c r="B140" s="180"/>
      <c r="C140" s="205"/>
      <c r="D140" s="206"/>
      <c r="E140" s="181"/>
      <c r="F140" s="181"/>
      <c r="G140" s="181"/>
      <c r="H140" s="183"/>
      <c r="I140" s="184"/>
      <c r="J140" s="207"/>
      <c r="K140" s="182"/>
      <c r="L140" s="64"/>
    </row>
    <row r="141" spans="1:12" ht="14.25" thickBot="1"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64"/>
    </row>
    <row r="142" spans="1:12" ht="19.5" customHeight="1" thickBot="1">
      <c r="B142" s="64"/>
      <c r="C142" s="64"/>
      <c r="D142" s="64"/>
      <c r="E142" s="64"/>
      <c r="F142" s="297" t="s">
        <v>75</v>
      </c>
      <c r="G142" s="298"/>
      <c r="H142" s="298"/>
      <c r="I142" s="300"/>
      <c r="J142" s="301" t="s">
        <v>35</v>
      </c>
      <c r="K142" s="302"/>
      <c r="L142" s="303" t="s">
        <v>77</v>
      </c>
    </row>
    <row r="143" spans="1:12" ht="18.75" customHeight="1" thickBot="1">
      <c r="B143" s="75" t="s">
        <v>31</v>
      </c>
      <c r="C143" s="76" t="s">
        <v>51</v>
      </c>
      <c r="D143" s="404" t="s">
        <v>52</v>
      </c>
      <c r="E143" s="405"/>
      <c r="F143" s="75" t="s">
        <v>53</v>
      </c>
      <c r="G143" s="76" t="s">
        <v>54</v>
      </c>
      <c r="H143" s="77" t="s">
        <v>21</v>
      </c>
      <c r="I143" s="75" t="s">
        <v>49</v>
      </c>
      <c r="J143" s="132" t="s">
        <v>788</v>
      </c>
      <c r="K143" s="132" t="s">
        <v>789</v>
      </c>
      <c r="L143" s="134" t="s">
        <v>49</v>
      </c>
    </row>
    <row r="144" spans="1:12" ht="21" customHeight="1" thickBot="1">
      <c r="B144" s="78" t="s">
        <v>23</v>
      </c>
      <c r="C144" s="79"/>
      <c r="D144" s="404"/>
      <c r="E144" s="405"/>
      <c r="F144" s="80"/>
      <c r="G144" s="81"/>
      <c r="H144" s="82"/>
      <c r="I144" s="83">
        <f>I145+I189</f>
        <v>18466192</v>
      </c>
      <c r="J144" s="133"/>
      <c r="K144" s="133"/>
      <c r="L144" s="168">
        <f>L145+L189</f>
        <v>18466192</v>
      </c>
    </row>
    <row r="145" spans="1:12" ht="21.75" customHeight="1" thickBot="1">
      <c r="A145" t="str">
        <f>B133&amp;"훈련비"</f>
        <v>3훈련비</v>
      </c>
      <c r="B145" s="99" t="s">
        <v>794</v>
      </c>
      <c r="C145" s="100" t="s">
        <v>23</v>
      </c>
      <c r="D145" s="406"/>
      <c r="E145" s="407"/>
      <c r="F145" s="101"/>
      <c r="G145" s="102"/>
      <c r="H145" s="103"/>
      <c r="I145" s="101">
        <f>I146+I147+I150+I154+I163+I172+I173+I177+I181+I185</f>
        <v>17166192</v>
      </c>
      <c r="J145" s="101">
        <f>J146+J147+J150+J154+J163+J172+J173+J177+J181+J185</f>
        <v>0</v>
      </c>
      <c r="K145" s="101"/>
      <c r="L145" s="169">
        <f>L146+L147+L150+L154+L163+L172+L173+L177+L181+L185</f>
        <v>17166192</v>
      </c>
    </row>
    <row r="146" spans="1:12" ht="14.25" thickBot="1">
      <c r="B146" s="105" t="s">
        <v>55</v>
      </c>
      <c r="C146" s="106" t="s">
        <v>13</v>
      </c>
      <c r="D146" s="401" t="s">
        <v>55</v>
      </c>
      <c r="E146" s="402"/>
      <c r="F146" s="288">
        <v>12506</v>
      </c>
      <c r="G146" s="289">
        <v>16</v>
      </c>
      <c r="H146" s="290">
        <v>2</v>
      </c>
      <c r="I146" s="144">
        <f>F146*G146*H146</f>
        <v>400192</v>
      </c>
      <c r="J146" s="144"/>
      <c r="K146" s="144"/>
      <c r="L146" s="170">
        <f>I146+J146</f>
        <v>400192</v>
      </c>
    </row>
    <row r="147" spans="1:12">
      <c r="B147" s="105" t="s">
        <v>56</v>
      </c>
      <c r="C147" s="107" t="s">
        <v>13</v>
      </c>
      <c r="D147" s="384"/>
      <c r="E147" s="403"/>
      <c r="F147" s="147"/>
      <c r="G147" s="148"/>
      <c r="H147" s="149"/>
      <c r="I147" s="147">
        <f t="shared" ref="I147:J147" si="68">SUM(I148:I149)</f>
        <v>0</v>
      </c>
      <c r="J147" s="147">
        <f t="shared" si="68"/>
        <v>0</v>
      </c>
      <c r="K147" s="147"/>
      <c r="L147" s="171">
        <f t="shared" ref="L147" si="69">SUM(L148:L149)</f>
        <v>0</v>
      </c>
    </row>
    <row r="148" spans="1:12">
      <c r="B148" s="69"/>
      <c r="C148" s="70" t="s">
        <v>57</v>
      </c>
      <c r="D148" s="372"/>
      <c r="E148" s="392"/>
      <c r="F148" s="185"/>
      <c r="G148" s="186"/>
      <c r="H148" s="187"/>
      <c r="I148" s="142">
        <f>F148*G148*H148</f>
        <v>0</v>
      </c>
      <c r="J148" s="142"/>
      <c r="K148" s="142"/>
      <c r="L148" s="172">
        <f>I148+J148</f>
        <v>0</v>
      </c>
    </row>
    <row r="149" spans="1:12" ht="14.25" thickBot="1">
      <c r="B149" s="71"/>
      <c r="C149" s="72"/>
      <c r="D149" s="374"/>
      <c r="E149" s="399"/>
      <c r="F149" s="188"/>
      <c r="G149" s="189"/>
      <c r="H149" s="190"/>
      <c r="I149" s="143">
        <f>F149*G149*H149</f>
        <v>0</v>
      </c>
      <c r="J149" s="143"/>
      <c r="K149" s="143"/>
      <c r="L149" s="172">
        <f>I149+J149</f>
        <v>0</v>
      </c>
    </row>
    <row r="150" spans="1:12">
      <c r="B150" s="105" t="s">
        <v>58</v>
      </c>
      <c r="C150" s="107" t="s">
        <v>13</v>
      </c>
      <c r="D150" s="384"/>
      <c r="E150" s="403"/>
      <c r="F150" s="147"/>
      <c r="G150" s="148"/>
      <c r="H150" s="149"/>
      <c r="I150" s="147">
        <f t="shared" ref="I150:J150" si="70">SUM(I151:I153)</f>
        <v>1800000</v>
      </c>
      <c r="J150" s="147">
        <f t="shared" si="70"/>
        <v>0</v>
      </c>
      <c r="K150" s="147"/>
      <c r="L150" s="171">
        <f t="shared" ref="L150" si="71">SUM(L151:L153)</f>
        <v>1800000</v>
      </c>
    </row>
    <row r="151" spans="1:12">
      <c r="B151" s="69"/>
      <c r="C151" s="70" t="s">
        <v>57</v>
      </c>
      <c r="D151" s="372"/>
      <c r="E151" s="392"/>
      <c r="F151" s="185">
        <v>900000</v>
      </c>
      <c r="G151" s="186">
        <v>1</v>
      </c>
      <c r="H151" s="187">
        <v>2</v>
      </c>
      <c r="I151" s="142">
        <f t="shared" ref="I151:I153" si="72">F151*G151*H151</f>
        <v>1800000</v>
      </c>
      <c r="J151" s="142"/>
      <c r="K151" s="142"/>
      <c r="L151" s="172">
        <f>I151+J151</f>
        <v>1800000</v>
      </c>
    </row>
    <row r="152" spans="1:12">
      <c r="B152" s="69"/>
      <c r="C152" s="70"/>
      <c r="D152" s="372"/>
      <c r="E152" s="392"/>
      <c r="F152" s="185"/>
      <c r="G152" s="186"/>
      <c r="H152" s="187"/>
      <c r="I152" s="142">
        <f t="shared" si="72"/>
        <v>0</v>
      </c>
      <c r="J152" s="142"/>
      <c r="K152" s="142"/>
      <c r="L152" s="172">
        <f t="shared" ref="L152:L153" si="73">I152+J152</f>
        <v>0</v>
      </c>
    </row>
    <row r="153" spans="1:12" ht="14.25" thickBot="1">
      <c r="B153" s="71"/>
      <c r="C153" s="72"/>
      <c r="D153" s="374"/>
      <c r="E153" s="399"/>
      <c r="F153" s="191"/>
      <c r="G153" s="192"/>
      <c r="H153" s="193"/>
      <c r="I153" s="143">
        <f t="shared" si="72"/>
        <v>0</v>
      </c>
      <c r="J153" s="143"/>
      <c r="K153" s="143"/>
      <c r="L153" s="172">
        <f t="shared" si="73"/>
        <v>0</v>
      </c>
    </row>
    <row r="154" spans="1:12">
      <c r="B154" s="105" t="s">
        <v>24</v>
      </c>
      <c r="C154" s="108" t="s">
        <v>13</v>
      </c>
      <c r="D154" s="380"/>
      <c r="E154" s="400"/>
      <c r="F154" s="151"/>
      <c r="G154" s="152"/>
      <c r="H154" s="153"/>
      <c r="I154" s="151">
        <f>I155+I159</f>
        <v>10000000</v>
      </c>
      <c r="J154" s="151">
        <f>J155+J159</f>
        <v>0</v>
      </c>
      <c r="K154" s="151"/>
      <c r="L154" s="173">
        <f>L155+L159</f>
        <v>10000000</v>
      </c>
    </row>
    <row r="155" spans="1:12">
      <c r="B155" s="73" t="s">
        <v>59</v>
      </c>
      <c r="C155" s="109" t="s">
        <v>13</v>
      </c>
      <c r="D155" s="397"/>
      <c r="E155" s="398"/>
      <c r="F155" s="154"/>
      <c r="G155" s="155"/>
      <c r="H155" s="156"/>
      <c r="I155" s="154">
        <f t="shared" ref="I155:J155" si="74">SUM(I156:I158)</f>
        <v>2000000</v>
      </c>
      <c r="J155" s="154">
        <f t="shared" si="74"/>
        <v>0</v>
      </c>
      <c r="K155" s="154"/>
      <c r="L155" s="174">
        <f>SUM(L156:L158)</f>
        <v>2000000</v>
      </c>
    </row>
    <row r="156" spans="1:12">
      <c r="B156" s="69"/>
      <c r="C156" s="194" t="s">
        <v>798</v>
      </c>
      <c r="D156" s="372" t="s">
        <v>85</v>
      </c>
      <c r="E156" s="392"/>
      <c r="F156" s="185">
        <v>100000</v>
      </c>
      <c r="G156" s="186">
        <v>10</v>
      </c>
      <c r="H156" s="187">
        <v>2</v>
      </c>
      <c r="I156" s="142">
        <f t="shared" ref="I156:I158" si="75">F156*G156*H156</f>
        <v>2000000</v>
      </c>
      <c r="J156" s="142"/>
      <c r="K156" s="142"/>
      <c r="L156" s="172">
        <f>I156+J156</f>
        <v>2000000</v>
      </c>
    </row>
    <row r="157" spans="1:12">
      <c r="B157" s="69"/>
      <c r="C157" s="194" t="s">
        <v>60</v>
      </c>
      <c r="D157" s="372" t="s">
        <v>86</v>
      </c>
      <c r="E157" s="392"/>
      <c r="F157" s="185"/>
      <c r="G157" s="186"/>
      <c r="H157" s="187"/>
      <c r="I157" s="142">
        <f t="shared" si="75"/>
        <v>0</v>
      </c>
      <c r="J157" s="142"/>
      <c r="K157" s="142"/>
      <c r="L157" s="172">
        <f t="shared" ref="L157:L158" si="76">I157+J157</f>
        <v>0</v>
      </c>
    </row>
    <row r="158" spans="1:12" ht="14.25" thickBot="1">
      <c r="B158" s="74"/>
      <c r="C158" s="195" t="s">
        <v>60</v>
      </c>
      <c r="D158" s="393" t="s">
        <v>87</v>
      </c>
      <c r="E158" s="394"/>
      <c r="F158" s="191"/>
      <c r="G158" s="192"/>
      <c r="H158" s="193"/>
      <c r="I158" s="157">
        <f t="shared" si="75"/>
        <v>0</v>
      </c>
      <c r="J158" s="157"/>
      <c r="K158" s="157"/>
      <c r="L158" s="172">
        <f t="shared" si="76"/>
        <v>0</v>
      </c>
    </row>
    <row r="159" spans="1:12">
      <c r="B159" s="69" t="s">
        <v>61</v>
      </c>
      <c r="C159" s="110" t="s">
        <v>13</v>
      </c>
      <c r="D159" s="397"/>
      <c r="E159" s="398"/>
      <c r="F159" s="158"/>
      <c r="G159" s="159"/>
      <c r="H159" s="160"/>
      <c r="I159" s="161">
        <f t="shared" ref="I159:J159" si="77">SUM(I160:I162)</f>
        <v>8000000</v>
      </c>
      <c r="J159" s="161">
        <f t="shared" si="77"/>
        <v>0</v>
      </c>
      <c r="K159" s="161"/>
      <c r="L159" s="175">
        <f>SUM(L160:L162)</f>
        <v>8000000</v>
      </c>
    </row>
    <row r="160" spans="1:12">
      <c r="B160" s="69"/>
      <c r="C160" s="194" t="s">
        <v>799</v>
      </c>
      <c r="D160" s="372" t="s">
        <v>85</v>
      </c>
      <c r="E160" s="392"/>
      <c r="F160" s="185">
        <v>200000</v>
      </c>
      <c r="G160" s="186">
        <v>20</v>
      </c>
      <c r="H160" s="187">
        <v>2</v>
      </c>
      <c r="I160" s="142">
        <f t="shared" ref="I160:I162" si="78">F160*G160*H160</f>
        <v>8000000</v>
      </c>
      <c r="J160" s="142"/>
      <c r="K160" s="142"/>
      <c r="L160" s="172">
        <f>I160+J160</f>
        <v>8000000</v>
      </c>
    </row>
    <row r="161" spans="2:12">
      <c r="B161" s="69"/>
      <c r="C161" s="194" t="s">
        <v>60</v>
      </c>
      <c r="D161" s="372" t="s">
        <v>86</v>
      </c>
      <c r="E161" s="392"/>
      <c r="F161" s="185"/>
      <c r="G161" s="186"/>
      <c r="H161" s="187"/>
      <c r="I161" s="142">
        <f t="shared" si="78"/>
        <v>0</v>
      </c>
      <c r="J161" s="142"/>
      <c r="K161" s="142"/>
      <c r="L161" s="172">
        <f t="shared" ref="L161:L162" si="79">I161+J161</f>
        <v>0</v>
      </c>
    </row>
    <row r="162" spans="2:12" ht="14.25" thickBot="1">
      <c r="B162" s="71"/>
      <c r="C162" s="196" t="s">
        <v>60</v>
      </c>
      <c r="D162" s="393" t="s">
        <v>87</v>
      </c>
      <c r="E162" s="394"/>
      <c r="F162" s="185"/>
      <c r="G162" s="186"/>
      <c r="H162" s="187"/>
      <c r="I162" s="143">
        <f t="shared" si="78"/>
        <v>0</v>
      </c>
      <c r="J162" s="143"/>
      <c r="K162" s="143"/>
      <c r="L162" s="172">
        <f t="shared" si="79"/>
        <v>0</v>
      </c>
    </row>
    <row r="163" spans="2:12">
      <c r="B163" s="105" t="s">
        <v>62</v>
      </c>
      <c r="C163" s="108" t="s">
        <v>13</v>
      </c>
      <c r="D163" s="395"/>
      <c r="E163" s="396"/>
      <c r="F163" s="151"/>
      <c r="G163" s="152"/>
      <c r="H163" s="153"/>
      <c r="I163" s="151">
        <f>I164+I168</f>
        <v>160000</v>
      </c>
      <c r="J163" s="151">
        <f>J164+J168</f>
        <v>0</v>
      </c>
      <c r="K163" s="151"/>
      <c r="L163" s="173">
        <f>L164+L168</f>
        <v>160000</v>
      </c>
    </row>
    <row r="164" spans="2:12">
      <c r="B164" s="130" t="s">
        <v>25</v>
      </c>
      <c r="C164" s="131" t="s">
        <v>13</v>
      </c>
      <c r="D164" s="390"/>
      <c r="E164" s="391"/>
      <c r="F164" s="162"/>
      <c r="G164" s="163"/>
      <c r="H164" s="164"/>
      <c r="I164" s="162">
        <f>SUM(I165:I167)</f>
        <v>160000</v>
      </c>
      <c r="J164" s="162">
        <f>SUM(J165:J167)</f>
        <v>0</v>
      </c>
      <c r="K164" s="162"/>
      <c r="L164" s="176">
        <f>SUM(L165:L167)</f>
        <v>160000</v>
      </c>
    </row>
    <row r="165" spans="2:12">
      <c r="B165" s="69"/>
      <c r="C165" s="214" t="s">
        <v>798</v>
      </c>
      <c r="D165" s="370"/>
      <c r="E165" s="371"/>
      <c r="F165" s="197">
        <v>80000</v>
      </c>
      <c r="G165" s="198">
        <v>1</v>
      </c>
      <c r="H165" s="199">
        <v>2</v>
      </c>
      <c r="I165" s="165">
        <f t="shared" ref="I165:I167" si="80">F165*G165*H165</f>
        <v>160000</v>
      </c>
      <c r="J165" s="165"/>
      <c r="K165" s="165"/>
      <c r="L165" s="177">
        <f>I165+J165</f>
        <v>160000</v>
      </c>
    </row>
    <row r="166" spans="2:12">
      <c r="B166" s="69"/>
      <c r="C166" s="212"/>
      <c r="D166" s="372"/>
      <c r="E166" s="373"/>
      <c r="F166" s="185"/>
      <c r="G166" s="186"/>
      <c r="H166" s="187"/>
      <c r="I166" s="142">
        <f t="shared" si="80"/>
        <v>0</v>
      </c>
      <c r="J166" s="142"/>
      <c r="K166" s="142"/>
      <c r="L166" s="177">
        <f t="shared" ref="L166:L167" si="81">I166+J166</f>
        <v>0</v>
      </c>
    </row>
    <row r="167" spans="2:12">
      <c r="B167" s="69"/>
      <c r="C167" s="213"/>
      <c r="D167" s="388"/>
      <c r="E167" s="389"/>
      <c r="F167" s="191"/>
      <c r="G167" s="192"/>
      <c r="H167" s="193"/>
      <c r="I167" s="150">
        <f t="shared" si="80"/>
        <v>0</v>
      </c>
      <c r="J167" s="150"/>
      <c r="K167" s="150"/>
      <c r="L167" s="177">
        <f t="shared" si="81"/>
        <v>0</v>
      </c>
    </row>
    <row r="168" spans="2:12">
      <c r="B168" s="130" t="s">
        <v>63</v>
      </c>
      <c r="C168" s="131" t="s">
        <v>13</v>
      </c>
      <c r="D168" s="390"/>
      <c r="E168" s="391"/>
      <c r="F168" s="162"/>
      <c r="G168" s="163"/>
      <c r="H168" s="164"/>
      <c r="I168" s="162">
        <f>SUM(I169:I171)</f>
        <v>0</v>
      </c>
      <c r="J168" s="162">
        <f>SUM(J169:J171)</f>
        <v>0</v>
      </c>
      <c r="K168" s="162"/>
      <c r="L168" s="176">
        <f>SUM(L169:L171)</f>
        <v>0</v>
      </c>
    </row>
    <row r="169" spans="2:12">
      <c r="B169" s="69"/>
      <c r="C169" s="200"/>
      <c r="D169" s="370"/>
      <c r="E169" s="371"/>
      <c r="F169" s="197"/>
      <c r="G169" s="198"/>
      <c r="H169" s="199">
        <v>2</v>
      </c>
      <c r="I169" s="165">
        <f>F169*G169*H169</f>
        <v>0</v>
      </c>
      <c r="J169" s="165"/>
      <c r="K169" s="165"/>
      <c r="L169" s="177">
        <f>I169+J169</f>
        <v>0</v>
      </c>
    </row>
    <row r="170" spans="2:12">
      <c r="B170" s="69"/>
      <c r="C170" s="201"/>
      <c r="D170" s="372"/>
      <c r="E170" s="373"/>
      <c r="F170" s="185"/>
      <c r="G170" s="186"/>
      <c r="H170" s="187"/>
      <c r="I170" s="142">
        <f t="shared" ref="I170:I171" si="82">F170*G170*H170</f>
        <v>0</v>
      </c>
      <c r="J170" s="142"/>
      <c r="K170" s="142"/>
      <c r="L170" s="177">
        <f t="shared" ref="L170:L171" si="83">I170+J170</f>
        <v>0</v>
      </c>
    </row>
    <row r="171" spans="2:12" ht="14.25" thickBot="1">
      <c r="B171" s="71"/>
      <c r="C171" s="202"/>
      <c r="D171" s="374"/>
      <c r="E171" s="375"/>
      <c r="F171" s="188"/>
      <c r="G171" s="189"/>
      <c r="H171" s="190"/>
      <c r="I171" s="143">
        <f t="shared" si="82"/>
        <v>0</v>
      </c>
      <c r="J171" s="143"/>
      <c r="K171" s="143"/>
      <c r="L171" s="177">
        <f t="shared" si="83"/>
        <v>0</v>
      </c>
    </row>
    <row r="172" spans="2:12" ht="30.75" customHeight="1" thickBot="1">
      <c r="B172" s="291" t="s">
        <v>898</v>
      </c>
      <c r="C172" s="107" t="s">
        <v>13</v>
      </c>
      <c r="D172" s="386" t="s">
        <v>26</v>
      </c>
      <c r="E172" s="387"/>
      <c r="F172" s="208">
        <v>9000</v>
      </c>
      <c r="G172" s="209">
        <v>20</v>
      </c>
      <c r="H172" s="210">
        <v>2</v>
      </c>
      <c r="I172" s="147">
        <f>F172*G172*H172</f>
        <v>360000</v>
      </c>
      <c r="J172" s="147"/>
      <c r="K172" s="147"/>
      <c r="L172" s="171">
        <f>I172+J172</f>
        <v>360000</v>
      </c>
    </row>
    <row r="173" spans="2:12">
      <c r="B173" s="129" t="s">
        <v>28</v>
      </c>
      <c r="C173" s="106" t="s">
        <v>13</v>
      </c>
      <c r="D173" s="380"/>
      <c r="E173" s="381"/>
      <c r="F173" s="144"/>
      <c r="G173" s="145"/>
      <c r="H173" s="146"/>
      <c r="I173" s="144">
        <f t="shared" ref="I173:J173" si="84">SUM(I174:I176)</f>
        <v>2400000</v>
      </c>
      <c r="J173" s="144">
        <f t="shared" si="84"/>
        <v>0</v>
      </c>
      <c r="K173" s="144"/>
      <c r="L173" s="170">
        <f t="shared" ref="L173" si="85">SUM(L174:L176)</f>
        <v>2400000</v>
      </c>
    </row>
    <row r="174" spans="2:12">
      <c r="B174" s="69"/>
      <c r="C174" s="200"/>
      <c r="D174" s="370"/>
      <c r="E174" s="371"/>
      <c r="F174" s="197">
        <v>60000</v>
      </c>
      <c r="G174" s="198">
        <v>20</v>
      </c>
      <c r="H174" s="199">
        <v>2</v>
      </c>
      <c r="I174" s="165">
        <f t="shared" ref="I174:I175" si="86">F174*G174*H174</f>
        <v>2400000</v>
      </c>
      <c r="J174" s="165"/>
      <c r="K174" s="165"/>
      <c r="L174" s="177">
        <f>I174+J174</f>
        <v>2400000</v>
      </c>
    </row>
    <row r="175" spans="2:12">
      <c r="B175" s="69"/>
      <c r="C175" s="201"/>
      <c r="D175" s="372"/>
      <c r="E175" s="373"/>
      <c r="F175" s="185"/>
      <c r="G175" s="186"/>
      <c r="H175" s="187"/>
      <c r="I175" s="142">
        <f t="shared" si="86"/>
        <v>0</v>
      </c>
      <c r="J175" s="142"/>
      <c r="K175" s="142"/>
      <c r="L175" s="177">
        <f t="shared" ref="L175:L176" si="87">I175+J175</f>
        <v>0</v>
      </c>
    </row>
    <row r="176" spans="2:12" ht="14.25" thickBot="1">
      <c r="B176" s="71"/>
      <c r="C176" s="202"/>
      <c r="D176" s="374"/>
      <c r="E176" s="375"/>
      <c r="F176" s="188"/>
      <c r="G176" s="189"/>
      <c r="H176" s="190"/>
      <c r="I176" s="143">
        <f>F176*G176*H176</f>
        <v>0</v>
      </c>
      <c r="J176" s="143"/>
      <c r="K176" s="143"/>
      <c r="L176" s="177">
        <f t="shared" si="87"/>
        <v>0</v>
      </c>
    </row>
    <row r="177" spans="1:12">
      <c r="B177" s="105" t="s">
        <v>29</v>
      </c>
      <c r="C177" s="107" t="s">
        <v>13</v>
      </c>
      <c r="D177" s="384" t="s">
        <v>29</v>
      </c>
      <c r="E177" s="385"/>
      <c r="F177" s="147"/>
      <c r="G177" s="148"/>
      <c r="H177" s="149"/>
      <c r="I177" s="147">
        <f t="shared" ref="I177:J177" si="88">SUM(I178:I180)</f>
        <v>800000</v>
      </c>
      <c r="J177" s="147">
        <f t="shared" si="88"/>
        <v>0</v>
      </c>
      <c r="K177" s="147"/>
      <c r="L177" s="171">
        <f t="shared" ref="L177" si="89">SUM(L178:L180)</f>
        <v>800000</v>
      </c>
    </row>
    <row r="178" spans="1:12">
      <c r="B178" s="69"/>
      <c r="C178" s="70" t="s">
        <v>64</v>
      </c>
      <c r="D178" s="372"/>
      <c r="E178" s="373"/>
      <c r="F178" s="185">
        <v>20000</v>
      </c>
      <c r="G178" s="186">
        <v>20</v>
      </c>
      <c r="H178" s="187">
        <v>2</v>
      </c>
      <c r="I178" s="142">
        <f t="shared" ref="I178:I180" si="90">F178*G178*H178</f>
        <v>800000</v>
      </c>
      <c r="J178" s="142"/>
      <c r="K178" s="142"/>
      <c r="L178" s="172">
        <f>I178+J178</f>
        <v>800000</v>
      </c>
    </row>
    <row r="179" spans="1:12">
      <c r="B179" s="69"/>
      <c r="C179" s="70" t="s">
        <v>65</v>
      </c>
      <c r="D179" s="372"/>
      <c r="E179" s="373"/>
      <c r="F179" s="185"/>
      <c r="G179" s="186"/>
      <c r="H179" s="187"/>
      <c r="I179" s="142">
        <f t="shared" si="90"/>
        <v>0</v>
      </c>
      <c r="J179" s="142"/>
      <c r="K179" s="142"/>
      <c r="L179" s="172">
        <f t="shared" ref="L179:L180" si="91">I179+J179</f>
        <v>0</v>
      </c>
    </row>
    <row r="180" spans="1:12" ht="14.25" thickBot="1">
      <c r="B180" s="71"/>
      <c r="C180" s="72"/>
      <c r="D180" s="374"/>
      <c r="E180" s="375"/>
      <c r="F180" s="188"/>
      <c r="G180" s="189"/>
      <c r="H180" s="190"/>
      <c r="I180" s="143">
        <f t="shared" si="90"/>
        <v>0</v>
      </c>
      <c r="J180" s="143"/>
      <c r="K180" s="143"/>
      <c r="L180" s="172">
        <f t="shared" si="91"/>
        <v>0</v>
      </c>
    </row>
    <row r="181" spans="1:12">
      <c r="B181" s="129" t="s">
        <v>66</v>
      </c>
      <c r="C181" s="106" t="s">
        <v>13</v>
      </c>
      <c r="D181" s="380"/>
      <c r="E181" s="381"/>
      <c r="F181" s="144"/>
      <c r="G181" s="145"/>
      <c r="H181" s="146"/>
      <c r="I181" s="144">
        <f t="shared" ref="I181:J181" si="92">SUM(I182:I184)</f>
        <v>120000</v>
      </c>
      <c r="J181" s="144">
        <f t="shared" si="92"/>
        <v>0</v>
      </c>
      <c r="K181" s="144"/>
      <c r="L181" s="170">
        <f t="shared" ref="L181" si="93">SUM(L182:L184)</f>
        <v>120000</v>
      </c>
    </row>
    <row r="182" spans="1:12">
      <c r="B182" s="69"/>
      <c r="C182" s="211" t="s">
        <v>797</v>
      </c>
      <c r="D182" s="370"/>
      <c r="E182" s="371"/>
      <c r="F182" s="197">
        <v>3000</v>
      </c>
      <c r="G182" s="198">
        <v>20</v>
      </c>
      <c r="H182" s="199">
        <v>2</v>
      </c>
      <c r="I182" s="165">
        <f t="shared" ref="I182:I184" si="94">F182*G182*H182</f>
        <v>120000</v>
      </c>
      <c r="J182" s="165"/>
      <c r="K182" s="165"/>
      <c r="L182" s="177">
        <f>I182+J182</f>
        <v>120000</v>
      </c>
    </row>
    <row r="183" spans="1:12">
      <c r="B183" s="69"/>
      <c r="C183" s="70" t="s">
        <v>34</v>
      </c>
      <c r="D183" s="372"/>
      <c r="E183" s="373"/>
      <c r="F183" s="185"/>
      <c r="G183" s="186"/>
      <c r="H183" s="187"/>
      <c r="I183" s="142">
        <f t="shared" si="94"/>
        <v>0</v>
      </c>
      <c r="J183" s="142"/>
      <c r="K183" s="142"/>
      <c r="L183" s="177">
        <f t="shared" ref="L183:L184" si="95">I183+J183</f>
        <v>0</v>
      </c>
    </row>
    <row r="184" spans="1:12" ht="14.25" thickBot="1">
      <c r="B184" s="71"/>
      <c r="C184" s="72"/>
      <c r="D184" s="374"/>
      <c r="E184" s="375"/>
      <c r="F184" s="188"/>
      <c r="G184" s="189"/>
      <c r="H184" s="190"/>
      <c r="I184" s="143">
        <f t="shared" si="94"/>
        <v>0</v>
      </c>
      <c r="J184" s="143"/>
      <c r="K184" s="143"/>
      <c r="L184" s="177">
        <f t="shared" si="95"/>
        <v>0</v>
      </c>
    </row>
    <row r="185" spans="1:12">
      <c r="B185" s="105" t="s">
        <v>67</v>
      </c>
      <c r="C185" s="107" t="s">
        <v>13</v>
      </c>
      <c r="D185" s="382">
        <f>I185/(I146+I147+I150+I154+I163+I172+I173+I177+I181)</f>
        <v>7.0198660963659287E-2</v>
      </c>
      <c r="E185" s="383"/>
      <c r="F185" s="147"/>
      <c r="G185" s="148"/>
      <c r="H185" s="149"/>
      <c r="I185" s="147">
        <f t="shared" ref="I185:J185" si="96">SUM(I186:I188)</f>
        <v>1126000</v>
      </c>
      <c r="J185" s="147">
        <f t="shared" si="96"/>
        <v>0</v>
      </c>
      <c r="K185" s="147"/>
      <c r="L185" s="171">
        <f t="shared" ref="L185" si="97">SUM(L186:L188)</f>
        <v>1126000</v>
      </c>
    </row>
    <row r="186" spans="1:12" ht="16.5" customHeight="1">
      <c r="B186" s="376" t="s">
        <v>81</v>
      </c>
      <c r="C186" s="70" t="s">
        <v>27</v>
      </c>
      <c r="D186" s="372"/>
      <c r="E186" s="373"/>
      <c r="F186" s="185">
        <v>33000</v>
      </c>
      <c r="G186" s="186">
        <v>1</v>
      </c>
      <c r="H186" s="187">
        <v>2</v>
      </c>
      <c r="I186" s="142">
        <f t="shared" ref="I186:I188" si="98">F186*G186*H186</f>
        <v>66000</v>
      </c>
      <c r="J186" s="142"/>
      <c r="K186" s="142"/>
      <c r="L186" s="172">
        <f>I186+J186</f>
        <v>66000</v>
      </c>
    </row>
    <row r="187" spans="1:12">
      <c r="B187" s="376"/>
      <c r="C187" s="70" t="s">
        <v>30</v>
      </c>
      <c r="D187" s="372"/>
      <c r="E187" s="373"/>
      <c r="F187" s="185">
        <v>30000</v>
      </c>
      <c r="G187" s="186">
        <v>1</v>
      </c>
      <c r="H187" s="187">
        <v>2</v>
      </c>
      <c r="I187" s="142">
        <f t="shared" si="98"/>
        <v>60000</v>
      </c>
      <c r="J187" s="142"/>
      <c r="K187" s="142"/>
      <c r="L187" s="172">
        <f t="shared" ref="L187:L188" si="99">I187+J187</f>
        <v>60000</v>
      </c>
    </row>
    <row r="188" spans="1:12" ht="19.5" customHeight="1" thickBot="1">
      <c r="B188" s="377"/>
      <c r="C188" s="72" t="s">
        <v>33</v>
      </c>
      <c r="D188" s="374"/>
      <c r="E188" s="375"/>
      <c r="F188" s="188">
        <v>500000</v>
      </c>
      <c r="G188" s="189">
        <v>1</v>
      </c>
      <c r="H188" s="190">
        <v>2</v>
      </c>
      <c r="I188" s="143">
        <f t="shared" si="98"/>
        <v>1000000</v>
      </c>
      <c r="J188" s="143"/>
      <c r="K188" s="143"/>
      <c r="L188" s="172">
        <f t="shared" si="99"/>
        <v>1000000</v>
      </c>
    </row>
    <row r="189" spans="1:12" ht="18" customHeight="1">
      <c r="B189" s="124" t="s">
        <v>793</v>
      </c>
      <c r="C189" s="125" t="s">
        <v>23</v>
      </c>
      <c r="D189" s="378"/>
      <c r="E189" s="379"/>
      <c r="F189" s="126"/>
      <c r="G189" s="127"/>
      <c r="H189" s="128"/>
      <c r="I189" s="126">
        <f>SUM(I190:I193)</f>
        <v>1300000</v>
      </c>
      <c r="J189" s="126">
        <f>SUM(J190:J193)</f>
        <v>0</v>
      </c>
      <c r="K189" s="126"/>
      <c r="L189" s="178">
        <f>SUM(L190:L193)</f>
        <v>1300000</v>
      </c>
    </row>
    <row r="190" spans="1:12">
      <c r="A190" t="str">
        <f>B133&amp;"식비"</f>
        <v>3식비</v>
      </c>
      <c r="B190" s="111"/>
      <c r="C190" s="110" t="s">
        <v>68</v>
      </c>
      <c r="D190" s="370"/>
      <c r="E190" s="371"/>
      <c r="F190" s="197">
        <v>15000</v>
      </c>
      <c r="G190" s="198">
        <v>20</v>
      </c>
      <c r="H190" s="199">
        <v>2</v>
      </c>
      <c r="I190" s="161">
        <f t="shared" ref="I190:I193" si="100">F190*G190*H190</f>
        <v>600000</v>
      </c>
      <c r="J190" s="161"/>
      <c r="K190" s="161"/>
      <c r="L190" s="175">
        <f>I190+J190</f>
        <v>600000</v>
      </c>
    </row>
    <row r="191" spans="1:12">
      <c r="A191" t="str">
        <f>B133&amp;"숙박비"</f>
        <v>3숙박비</v>
      </c>
      <c r="B191" s="111"/>
      <c r="C191" s="112" t="s">
        <v>82</v>
      </c>
      <c r="D191" s="372"/>
      <c r="E191" s="373"/>
      <c r="F191" s="191"/>
      <c r="G191" s="192"/>
      <c r="H191" s="193"/>
      <c r="I191" s="166">
        <f t="shared" si="100"/>
        <v>0</v>
      </c>
      <c r="J191" s="166"/>
      <c r="K191" s="166"/>
      <c r="L191" s="175">
        <f t="shared" ref="L191:L193" si="101">I191+J191</f>
        <v>0</v>
      </c>
    </row>
    <row r="192" spans="1:12">
      <c r="A192" t="str">
        <f>B133&amp;"수당"</f>
        <v>3수당</v>
      </c>
      <c r="B192" s="111"/>
      <c r="C192" s="112" t="s">
        <v>20</v>
      </c>
      <c r="D192" s="203"/>
      <c r="E192" s="204"/>
      <c r="F192" s="191">
        <v>300000</v>
      </c>
      <c r="G192" s="192">
        <v>1</v>
      </c>
      <c r="H192" s="193">
        <v>1</v>
      </c>
      <c r="I192" s="166">
        <f t="shared" si="100"/>
        <v>300000</v>
      </c>
      <c r="J192" s="166"/>
      <c r="K192" s="166"/>
      <c r="L192" s="175">
        <f t="shared" si="101"/>
        <v>300000</v>
      </c>
    </row>
    <row r="193" spans="1:12" ht="14.25" thickBot="1">
      <c r="A193" t="str">
        <f>B133&amp;"임금"</f>
        <v>3임금</v>
      </c>
      <c r="B193" s="113"/>
      <c r="C193" s="114" t="s">
        <v>83</v>
      </c>
      <c r="D193" s="374"/>
      <c r="E193" s="375"/>
      <c r="F193" s="188">
        <v>400000</v>
      </c>
      <c r="G193" s="189">
        <v>1</v>
      </c>
      <c r="H193" s="190">
        <v>1</v>
      </c>
      <c r="I193" s="167">
        <f t="shared" si="100"/>
        <v>400000</v>
      </c>
      <c r="J193" s="167"/>
      <c r="K193" s="167"/>
      <c r="L193" s="179">
        <f t="shared" si="101"/>
        <v>400000</v>
      </c>
    </row>
    <row r="194" spans="1:12" ht="37.9" customHeight="1"/>
    <row r="195" spans="1:12" ht="37.9" customHeight="1" thickBot="1"/>
    <row r="196" spans="1:12" ht="33.75" customHeight="1">
      <c r="B196" s="123" t="s">
        <v>69</v>
      </c>
      <c r="C196" s="427" t="s">
        <v>43</v>
      </c>
      <c r="D196" s="427"/>
      <c r="E196" s="96" t="s">
        <v>790</v>
      </c>
      <c r="F196" s="96" t="s">
        <v>44</v>
      </c>
      <c r="G196" s="96" t="s">
        <v>45</v>
      </c>
      <c r="H196" s="96" t="s">
        <v>46</v>
      </c>
      <c r="I196" s="96" t="s">
        <v>47</v>
      </c>
      <c r="J196" s="96" t="s">
        <v>48</v>
      </c>
      <c r="K196" s="135"/>
      <c r="L196" s="65"/>
    </row>
    <row r="197" spans="1:12" ht="24.75" customHeight="1" thickBot="1">
      <c r="B197" s="296">
        <f>B133+1</f>
        <v>4</v>
      </c>
      <c r="C197" s="428" t="s">
        <v>800</v>
      </c>
      <c r="D197" s="428"/>
      <c r="E197" s="141" t="s">
        <v>791</v>
      </c>
      <c r="F197" s="141">
        <v>3</v>
      </c>
      <c r="G197" s="215">
        <v>30</v>
      </c>
      <c r="H197" s="141">
        <v>20</v>
      </c>
      <c r="I197" s="141">
        <v>2</v>
      </c>
      <c r="J197" s="104">
        <f>H197*I197</f>
        <v>40</v>
      </c>
      <c r="K197" s="136"/>
      <c r="L197" s="66"/>
    </row>
    <row r="198" spans="1:12" ht="14.25" thickBot="1">
      <c r="B198" s="64"/>
      <c r="C198" s="64"/>
      <c r="D198" s="64"/>
      <c r="E198" s="64"/>
      <c r="F198" s="64"/>
      <c r="G198" s="64"/>
      <c r="H198" s="64"/>
      <c r="I198" s="64"/>
      <c r="J198" s="64"/>
      <c r="K198" s="137"/>
      <c r="L198" s="64"/>
    </row>
    <row r="199" spans="1:12" ht="18.75" customHeight="1">
      <c r="B199" s="421" t="s">
        <v>80</v>
      </c>
      <c r="C199" s="422"/>
      <c r="D199" s="422"/>
      <c r="E199" s="423" t="s">
        <v>785</v>
      </c>
      <c r="F199" s="422"/>
      <c r="G199" s="425" t="s">
        <v>84</v>
      </c>
      <c r="H199" s="423" t="s">
        <v>786</v>
      </c>
      <c r="I199" s="423" t="s">
        <v>787</v>
      </c>
      <c r="J199" s="408" t="s">
        <v>784</v>
      </c>
      <c r="K199" s="138"/>
      <c r="L199" s="64"/>
    </row>
    <row r="200" spans="1:12" ht="47.25" customHeight="1">
      <c r="B200" s="97" t="s">
        <v>22</v>
      </c>
      <c r="C200" s="98" t="s">
        <v>23</v>
      </c>
      <c r="D200" s="216" t="s">
        <v>801</v>
      </c>
      <c r="E200" s="424"/>
      <c r="F200" s="424"/>
      <c r="G200" s="426"/>
      <c r="H200" s="424"/>
      <c r="I200" s="424"/>
      <c r="J200" s="409"/>
      <c r="K200" s="139"/>
      <c r="L200" s="64"/>
    </row>
    <row r="201" spans="1:12" ht="18" customHeight="1">
      <c r="B201" s="67" t="s">
        <v>23</v>
      </c>
      <c r="C201" s="121">
        <f>SUM(C202:C203)</f>
        <v>18466192</v>
      </c>
      <c r="D201" s="410">
        <f>ROUNDDOWN(C202/G197/J197,0)</f>
        <v>14305</v>
      </c>
      <c r="E201" s="412" t="s">
        <v>820</v>
      </c>
      <c r="F201" s="412"/>
      <c r="G201" s="412">
        <v>6</v>
      </c>
      <c r="H201" s="414">
        <v>190306</v>
      </c>
      <c r="I201" s="417">
        <v>6850</v>
      </c>
      <c r="J201" s="419">
        <f>D201/I201</f>
        <v>2.0883211678832119</v>
      </c>
      <c r="K201" s="140"/>
      <c r="L201" s="64"/>
    </row>
    <row r="202" spans="1:12" ht="18" customHeight="1">
      <c r="B202" s="67" t="s">
        <v>796</v>
      </c>
      <c r="C202" s="121">
        <f>L209</f>
        <v>17166192</v>
      </c>
      <c r="D202" s="410"/>
      <c r="E202" s="412"/>
      <c r="F202" s="412"/>
      <c r="G202" s="412"/>
      <c r="H202" s="415"/>
      <c r="I202" s="417"/>
      <c r="J202" s="419"/>
      <c r="K202" s="140"/>
      <c r="L202" s="64"/>
    </row>
    <row r="203" spans="1:12" ht="18" customHeight="1" thickBot="1">
      <c r="B203" s="68" t="s">
        <v>795</v>
      </c>
      <c r="C203" s="122">
        <f>L253</f>
        <v>1300000</v>
      </c>
      <c r="D203" s="411"/>
      <c r="E203" s="413"/>
      <c r="F203" s="413"/>
      <c r="G203" s="413"/>
      <c r="H203" s="416"/>
      <c r="I203" s="418"/>
      <c r="J203" s="420"/>
      <c r="K203" s="140"/>
      <c r="L203" s="64"/>
    </row>
    <row r="204" spans="1:12" ht="18" customHeight="1">
      <c r="B204" s="180"/>
      <c r="C204" s="205"/>
      <c r="D204" s="206"/>
      <c r="E204" s="181"/>
      <c r="F204" s="181"/>
      <c r="G204" s="181"/>
      <c r="H204" s="183"/>
      <c r="I204" s="184"/>
      <c r="J204" s="207"/>
      <c r="K204" s="182"/>
      <c r="L204" s="64"/>
    </row>
    <row r="205" spans="1:12" ht="14.25" thickBot="1">
      <c r="B205" s="64"/>
      <c r="C205" s="64"/>
      <c r="D205" s="64"/>
      <c r="E205" s="64"/>
      <c r="F205" s="64"/>
      <c r="G205" s="64"/>
      <c r="H205" s="64"/>
      <c r="I205" s="64"/>
      <c r="J205" s="64"/>
      <c r="K205" s="64"/>
      <c r="L205" s="64"/>
    </row>
    <row r="206" spans="1:12" ht="19.5" customHeight="1" thickBot="1">
      <c r="B206" s="64"/>
      <c r="C206" s="64"/>
      <c r="D206" s="64"/>
      <c r="E206" s="64"/>
      <c r="F206" s="297" t="s">
        <v>75</v>
      </c>
      <c r="G206" s="298"/>
      <c r="H206" s="298"/>
      <c r="I206" s="300"/>
      <c r="J206" s="301" t="s">
        <v>35</v>
      </c>
      <c r="K206" s="302"/>
      <c r="L206" s="303" t="s">
        <v>77</v>
      </c>
    </row>
    <row r="207" spans="1:12" ht="18.75" customHeight="1" thickBot="1">
      <c r="B207" s="75" t="s">
        <v>31</v>
      </c>
      <c r="C207" s="76" t="s">
        <v>51</v>
      </c>
      <c r="D207" s="404" t="s">
        <v>52</v>
      </c>
      <c r="E207" s="405"/>
      <c r="F207" s="75" t="s">
        <v>53</v>
      </c>
      <c r="G207" s="76" t="s">
        <v>54</v>
      </c>
      <c r="H207" s="77" t="s">
        <v>21</v>
      </c>
      <c r="I207" s="75" t="s">
        <v>49</v>
      </c>
      <c r="J207" s="132" t="s">
        <v>788</v>
      </c>
      <c r="K207" s="304" t="s">
        <v>789</v>
      </c>
      <c r="L207" s="303" t="s">
        <v>49</v>
      </c>
    </row>
    <row r="208" spans="1:12" ht="21" customHeight="1" thickBot="1">
      <c r="B208" s="78" t="s">
        <v>23</v>
      </c>
      <c r="C208" s="79"/>
      <c r="D208" s="404"/>
      <c r="E208" s="405"/>
      <c r="F208" s="80"/>
      <c r="G208" s="81"/>
      <c r="H208" s="82"/>
      <c r="I208" s="83">
        <f>I209+I253</f>
        <v>18466192</v>
      </c>
      <c r="J208" s="133"/>
      <c r="K208" s="133"/>
      <c r="L208" s="168">
        <f>L209+L253</f>
        <v>18466192</v>
      </c>
    </row>
    <row r="209" spans="1:12" ht="21.75" customHeight="1" thickBot="1">
      <c r="A209" t="str">
        <f>B197&amp;"훈련비"</f>
        <v>4훈련비</v>
      </c>
      <c r="B209" s="99" t="s">
        <v>794</v>
      </c>
      <c r="C209" s="100" t="s">
        <v>23</v>
      </c>
      <c r="D209" s="406"/>
      <c r="E209" s="407"/>
      <c r="F209" s="101"/>
      <c r="G209" s="102"/>
      <c r="H209" s="103"/>
      <c r="I209" s="101">
        <f>I210+I211+I214+I218+I227+I236+I237+I241+I245+I249</f>
        <v>17166192</v>
      </c>
      <c r="J209" s="101">
        <f>J210+J211+J214+J218+J227+J236+J237+J241+J245+J249</f>
        <v>0</v>
      </c>
      <c r="K209" s="101"/>
      <c r="L209" s="169">
        <f>L210+L211+L214+L218+L227+L236+L237+L241+L245+L249</f>
        <v>17166192</v>
      </c>
    </row>
    <row r="210" spans="1:12" ht="14.25" thickBot="1">
      <c r="B210" s="105" t="s">
        <v>55</v>
      </c>
      <c r="C210" s="106" t="s">
        <v>13</v>
      </c>
      <c r="D210" s="401" t="s">
        <v>55</v>
      </c>
      <c r="E210" s="402"/>
      <c r="F210" s="288">
        <v>12506</v>
      </c>
      <c r="G210" s="289">
        <v>16</v>
      </c>
      <c r="H210" s="290">
        <v>2</v>
      </c>
      <c r="I210" s="144">
        <f>F210*G210*H210</f>
        <v>400192</v>
      </c>
      <c r="J210" s="144"/>
      <c r="K210" s="144"/>
      <c r="L210" s="170">
        <f>I210+J210</f>
        <v>400192</v>
      </c>
    </row>
    <row r="211" spans="1:12">
      <c r="B211" s="105" t="s">
        <v>56</v>
      </c>
      <c r="C211" s="107" t="s">
        <v>13</v>
      </c>
      <c r="D211" s="384"/>
      <c r="E211" s="403"/>
      <c r="F211" s="147"/>
      <c r="G211" s="148"/>
      <c r="H211" s="149"/>
      <c r="I211" s="147">
        <f t="shared" ref="I211:J211" si="102">SUM(I212:I213)</f>
        <v>0</v>
      </c>
      <c r="J211" s="147">
        <f t="shared" si="102"/>
        <v>0</v>
      </c>
      <c r="K211" s="147"/>
      <c r="L211" s="171">
        <f t="shared" ref="L211" si="103">SUM(L212:L213)</f>
        <v>0</v>
      </c>
    </row>
    <row r="212" spans="1:12">
      <c r="B212" s="69"/>
      <c r="C212" s="70" t="s">
        <v>57</v>
      </c>
      <c r="D212" s="372"/>
      <c r="E212" s="392"/>
      <c r="F212" s="185"/>
      <c r="G212" s="186"/>
      <c r="H212" s="187"/>
      <c r="I212" s="142">
        <f>F212*G212*H212</f>
        <v>0</v>
      </c>
      <c r="J212" s="142"/>
      <c r="K212" s="142"/>
      <c r="L212" s="172">
        <f>I212+J212</f>
        <v>0</v>
      </c>
    </row>
    <row r="213" spans="1:12" ht="14.25" thickBot="1">
      <c r="B213" s="71"/>
      <c r="C213" s="72"/>
      <c r="D213" s="374"/>
      <c r="E213" s="399"/>
      <c r="F213" s="188"/>
      <c r="G213" s="189"/>
      <c r="H213" s="190"/>
      <c r="I213" s="143">
        <f>F213*G213*H213</f>
        <v>0</v>
      </c>
      <c r="J213" s="143"/>
      <c r="K213" s="143"/>
      <c r="L213" s="172">
        <f>I213+J213</f>
        <v>0</v>
      </c>
    </row>
    <row r="214" spans="1:12">
      <c r="B214" s="105" t="s">
        <v>58</v>
      </c>
      <c r="C214" s="107" t="s">
        <v>13</v>
      </c>
      <c r="D214" s="384"/>
      <c r="E214" s="403"/>
      <c r="F214" s="147"/>
      <c r="G214" s="148"/>
      <c r="H214" s="149"/>
      <c r="I214" s="147">
        <f t="shared" ref="I214:J214" si="104">SUM(I215:I217)</f>
        <v>1800000</v>
      </c>
      <c r="J214" s="147">
        <f t="shared" si="104"/>
        <v>0</v>
      </c>
      <c r="K214" s="147"/>
      <c r="L214" s="171">
        <f t="shared" ref="L214" si="105">SUM(L215:L217)</f>
        <v>1800000</v>
      </c>
    </row>
    <row r="215" spans="1:12">
      <c r="B215" s="69"/>
      <c r="C215" s="70" t="s">
        <v>57</v>
      </c>
      <c r="D215" s="372"/>
      <c r="E215" s="392"/>
      <c r="F215" s="185">
        <v>900000</v>
      </c>
      <c r="G215" s="186">
        <v>1</v>
      </c>
      <c r="H215" s="187">
        <v>2</v>
      </c>
      <c r="I215" s="142">
        <f t="shared" ref="I215:I217" si="106">F215*G215*H215</f>
        <v>1800000</v>
      </c>
      <c r="J215" s="142"/>
      <c r="K215" s="142"/>
      <c r="L215" s="172">
        <f>I215+J215</f>
        <v>1800000</v>
      </c>
    </row>
    <row r="216" spans="1:12">
      <c r="B216" s="69"/>
      <c r="C216" s="70"/>
      <c r="D216" s="372"/>
      <c r="E216" s="392"/>
      <c r="F216" s="185"/>
      <c r="G216" s="186"/>
      <c r="H216" s="187"/>
      <c r="I216" s="142">
        <f t="shared" si="106"/>
        <v>0</v>
      </c>
      <c r="J216" s="142"/>
      <c r="K216" s="142"/>
      <c r="L216" s="172">
        <f t="shared" ref="L216:L217" si="107">I216+J216</f>
        <v>0</v>
      </c>
    </row>
    <row r="217" spans="1:12" ht="14.25" thickBot="1">
      <c r="B217" s="71"/>
      <c r="C217" s="72"/>
      <c r="D217" s="374"/>
      <c r="E217" s="399"/>
      <c r="F217" s="191"/>
      <c r="G217" s="192"/>
      <c r="H217" s="193"/>
      <c r="I217" s="143">
        <f t="shared" si="106"/>
        <v>0</v>
      </c>
      <c r="J217" s="143"/>
      <c r="K217" s="143"/>
      <c r="L217" s="172">
        <f t="shared" si="107"/>
        <v>0</v>
      </c>
    </row>
    <row r="218" spans="1:12">
      <c r="B218" s="105" t="s">
        <v>24</v>
      </c>
      <c r="C218" s="108" t="s">
        <v>13</v>
      </c>
      <c r="D218" s="380"/>
      <c r="E218" s="400"/>
      <c r="F218" s="151"/>
      <c r="G218" s="152"/>
      <c r="H218" s="153"/>
      <c r="I218" s="151">
        <f>I219+I223</f>
        <v>10000000</v>
      </c>
      <c r="J218" s="151">
        <f>J219+J223</f>
        <v>0</v>
      </c>
      <c r="K218" s="151"/>
      <c r="L218" s="173">
        <f>L219+L223</f>
        <v>10000000</v>
      </c>
    </row>
    <row r="219" spans="1:12">
      <c r="B219" s="73" t="s">
        <v>59</v>
      </c>
      <c r="C219" s="109" t="s">
        <v>13</v>
      </c>
      <c r="D219" s="397"/>
      <c r="E219" s="398"/>
      <c r="F219" s="154"/>
      <c r="G219" s="155"/>
      <c r="H219" s="156"/>
      <c r="I219" s="154">
        <f t="shared" ref="I219:J219" si="108">SUM(I220:I222)</f>
        <v>2000000</v>
      </c>
      <c r="J219" s="154">
        <f t="shared" si="108"/>
        <v>0</v>
      </c>
      <c r="K219" s="154"/>
      <c r="L219" s="174">
        <f>SUM(L220:L222)</f>
        <v>2000000</v>
      </c>
    </row>
    <row r="220" spans="1:12">
      <c r="B220" s="69"/>
      <c r="C220" s="194" t="s">
        <v>798</v>
      </c>
      <c r="D220" s="372" t="s">
        <v>85</v>
      </c>
      <c r="E220" s="392"/>
      <c r="F220" s="185">
        <v>100000</v>
      </c>
      <c r="G220" s="186">
        <v>10</v>
      </c>
      <c r="H220" s="187">
        <v>2</v>
      </c>
      <c r="I220" s="142">
        <f t="shared" ref="I220:I222" si="109">F220*G220*H220</f>
        <v>2000000</v>
      </c>
      <c r="J220" s="142"/>
      <c r="K220" s="142"/>
      <c r="L220" s="172">
        <f>I220+J220</f>
        <v>2000000</v>
      </c>
    </row>
    <row r="221" spans="1:12">
      <c r="B221" s="69"/>
      <c r="C221" s="194" t="s">
        <v>60</v>
      </c>
      <c r="D221" s="372" t="s">
        <v>86</v>
      </c>
      <c r="E221" s="392"/>
      <c r="F221" s="185"/>
      <c r="G221" s="186"/>
      <c r="H221" s="187"/>
      <c r="I221" s="142">
        <f t="shared" si="109"/>
        <v>0</v>
      </c>
      <c r="J221" s="142"/>
      <c r="K221" s="142"/>
      <c r="L221" s="172">
        <f t="shared" ref="L221:L222" si="110">I221+J221</f>
        <v>0</v>
      </c>
    </row>
    <row r="222" spans="1:12" ht="14.25" thickBot="1">
      <c r="B222" s="74"/>
      <c r="C222" s="195" t="s">
        <v>60</v>
      </c>
      <c r="D222" s="393" t="s">
        <v>87</v>
      </c>
      <c r="E222" s="394"/>
      <c r="F222" s="191"/>
      <c r="G222" s="192"/>
      <c r="H222" s="193"/>
      <c r="I222" s="157">
        <f t="shared" si="109"/>
        <v>0</v>
      </c>
      <c r="J222" s="157"/>
      <c r="K222" s="157"/>
      <c r="L222" s="172">
        <f t="shared" si="110"/>
        <v>0</v>
      </c>
    </row>
    <row r="223" spans="1:12">
      <c r="B223" s="69" t="s">
        <v>61</v>
      </c>
      <c r="C223" s="110" t="s">
        <v>13</v>
      </c>
      <c r="D223" s="397"/>
      <c r="E223" s="398"/>
      <c r="F223" s="158"/>
      <c r="G223" s="159"/>
      <c r="H223" s="160"/>
      <c r="I223" s="161">
        <f t="shared" ref="I223:J223" si="111">SUM(I224:I226)</f>
        <v>8000000</v>
      </c>
      <c r="J223" s="161">
        <f t="shared" si="111"/>
        <v>0</v>
      </c>
      <c r="K223" s="161"/>
      <c r="L223" s="175">
        <f>SUM(L224:L226)</f>
        <v>8000000</v>
      </c>
    </row>
    <row r="224" spans="1:12">
      <c r="B224" s="69"/>
      <c r="C224" s="194" t="s">
        <v>799</v>
      </c>
      <c r="D224" s="372" t="s">
        <v>85</v>
      </c>
      <c r="E224" s="392"/>
      <c r="F224" s="185">
        <v>200000</v>
      </c>
      <c r="G224" s="186">
        <v>20</v>
      </c>
      <c r="H224" s="187">
        <v>2</v>
      </c>
      <c r="I224" s="142">
        <f t="shared" ref="I224:I226" si="112">F224*G224*H224</f>
        <v>8000000</v>
      </c>
      <c r="J224" s="142"/>
      <c r="K224" s="142"/>
      <c r="L224" s="172">
        <f>I224+J224</f>
        <v>8000000</v>
      </c>
    </row>
    <row r="225" spans="2:12">
      <c r="B225" s="69"/>
      <c r="C225" s="194" t="s">
        <v>60</v>
      </c>
      <c r="D225" s="372" t="s">
        <v>86</v>
      </c>
      <c r="E225" s="392"/>
      <c r="F225" s="185"/>
      <c r="G225" s="186"/>
      <c r="H225" s="187"/>
      <c r="I225" s="142">
        <f t="shared" si="112"/>
        <v>0</v>
      </c>
      <c r="J225" s="142"/>
      <c r="K225" s="142"/>
      <c r="L225" s="172">
        <f t="shared" ref="L225:L226" si="113">I225+J225</f>
        <v>0</v>
      </c>
    </row>
    <row r="226" spans="2:12" ht="14.25" thickBot="1">
      <c r="B226" s="71"/>
      <c r="C226" s="196" t="s">
        <v>60</v>
      </c>
      <c r="D226" s="393" t="s">
        <v>87</v>
      </c>
      <c r="E226" s="394"/>
      <c r="F226" s="185"/>
      <c r="G226" s="186"/>
      <c r="H226" s="187"/>
      <c r="I226" s="143">
        <f t="shared" si="112"/>
        <v>0</v>
      </c>
      <c r="J226" s="143"/>
      <c r="K226" s="143"/>
      <c r="L226" s="172">
        <f t="shared" si="113"/>
        <v>0</v>
      </c>
    </row>
    <row r="227" spans="2:12">
      <c r="B227" s="105" t="s">
        <v>62</v>
      </c>
      <c r="C227" s="108" t="s">
        <v>13</v>
      </c>
      <c r="D227" s="395"/>
      <c r="E227" s="396"/>
      <c r="F227" s="151"/>
      <c r="G227" s="152"/>
      <c r="H227" s="153"/>
      <c r="I227" s="151">
        <f>I228+I232</f>
        <v>160000</v>
      </c>
      <c r="J227" s="151">
        <f>J228+J232</f>
        <v>0</v>
      </c>
      <c r="K227" s="151"/>
      <c r="L227" s="173">
        <f>L228+L232</f>
        <v>160000</v>
      </c>
    </row>
    <row r="228" spans="2:12">
      <c r="B228" s="130" t="s">
        <v>25</v>
      </c>
      <c r="C228" s="131" t="s">
        <v>13</v>
      </c>
      <c r="D228" s="390"/>
      <c r="E228" s="391"/>
      <c r="F228" s="162"/>
      <c r="G228" s="163"/>
      <c r="H228" s="164"/>
      <c r="I228" s="162">
        <f>SUM(I229:I231)</f>
        <v>160000</v>
      </c>
      <c r="J228" s="162">
        <f>SUM(J229:J231)</f>
        <v>0</v>
      </c>
      <c r="K228" s="162"/>
      <c r="L228" s="176">
        <f>SUM(L229:L231)</f>
        <v>160000</v>
      </c>
    </row>
    <row r="229" spans="2:12">
      <c r="B229" s="69"/>
      <c r="C229" s="214" t="s">
        <v>798</v>
      </c>
      <c r="D229" s="370"/>
      <c r="E229" s="371"/>
      <c r="F229" s="197">
        <v>80000</v>
      </c>
      <c r="G229" s="198">
        <v>1</v>
      </c>
      <c r="H229" s="199">
        <v>2</v>
      </c>
      <c r="I229" s="165">
        <f t="shared" ref="I229:I231" si="114">F229*G229*H229</f>
        <v>160000</v>
      </c>
      <c r="J229" s="165"/>
      <c r="K229" s="165"/>
      <c r="L229" s="177">
        <f>I229+J229</f>
        <v>160000</v>
      </c>
    </row>
    <row r="230" spans="2:12">
      <c r="B230" s="69"/>
      <c r="C230" s="212"/>
      <c r="D230" s="372"/>
      <c r="E230" s="373"/>
      <c r="F230" s="185"/>
      <c r="G230" s="186"/>
      <c r="H230" s="187"/>
      <c r="I230" s="142">
        <f t="shared" si="114"/>
        <v>0</v>
      </c>
      <c r="J230" s="142"/>
      <c r="K230" s="142"/>
      <c r="L230" s="177">
        <f t="shared" ref="L230:L231" si="115">I230+J230</f>
        <v>0</v>
      </c>
    </row>
    <row r="231" spans="2:12">
      <c r="B231" s="69"/>
      <c r="C231" s="213"/>
      <c r="D231" s="388"/>
      <c r="E231" s="389"/>
      <c r="F231" s="191"/>
      <c r="G231" s="192"/>
      <c r="H231" s="193"/>
      <c r="I231" s="150">
        <f t="shared" si="114"/>
        <v>0</v>
      </c>
      <c r="J231" s="150"/>
      <c r="K231" s="150"/>
      <c r="L231" s="177">
        <f t="shared" si="115"/>
        <v>0</v>
      </c>
    </row>
    <row r="232" spans="2:12">
      <c r="B232" s="130" t="s">
        <v>63</v>
      </c>
      <c r="C232" s="131" t="s">
        <v>13</v>
      </c>
      <c r="D232" s="390"/>
      <c r="E232" s="391"/>
      <c r="F232" s="162"/>
      <c r="G232" s="163"/>
      <c r="H232" s="164"/>
      <c r="I232" s="162">
        <f>SUM(I233:I235)</f>
        <v>0</v>
      </c>
      <c r="J232" s="162">
        <f>SUM(J233:J235)</f>
        <v>0</v>
      </c>
      <c r="K232" s="162"/>
      <c r="L232" s="176">
        <f>SUM(L233:L235)</f>
        <v>0</v>
      </c>
    </row>
    <row r="233" spans="2:12">
      <c r="B233" s="69"/>
      <c r="C233" s="200"/>
      <c r="D233" s="370"/>
      <c r="E233" s="371"/>
      <c r="F233" s="197"/>
      <c r="G233" s="198"/>
      <c r="H233" s="199">
        <v>2</v>
      </c>
      <c r="I233" s="165">
        <f>F233*G233*H233</f>
        <v>0</v>
      </c>
      <c r="J233" s="165"/>
      <c r="K233" s="165"/>
      <c r="L233" s="177">
        <f>I233+J233</f>
        <v>0</v>
      </c>
    </row>
    <row r="234" spans="2:12">
      <c r="B234" s="69"/>
      <c r="C234" s="201"/>
      <c r="D234" s="372"/>
      <c r="E234" s="373"/>
      <c r="F234" s="185"/>
      <c r="G234" s="186"/>
      <c r="H234" s="187"/>
      <c r="I234" s="142">
        <f t="shared" ref="I234:I235" si="116">F234*G234*H234</f>
        <v>0</v>
      </c>
      <c r="J234" s="142"/>
      <c r="K234" s="142"/>
      <c r="L234" s="177">
        <f t="shared" ref="L234:L235" si="117">I234+J234</f>
        <v>0</v>
      </c>
    </row>
    <row r="235" spans="2:12" ht="14.25" thickBot="1">
      <c r="B235" s="71"/>
      <c r="C235" s="202"/>
      <c r="D235" s="374"/>
      <c r="E235" s="375"/>
      <c r="F235" s="188"/>
      <c r="G235" s="189"/>
      <c r="H235" s="190"/>
      <c r="I235" s="143">
        <f t="shared" si="116"/>
        <v>0</v>
      </c>
      <c r="J235" s="143"/>
      <c r="K235" s="143"/>
      <c r="L235" s="177">
        <f t="shared" si="117"/>
        <v>0</v>
      </c>
    </row>
    <row r="236" spans="2:12" ht="30.75" customHeight="1" thickBot="1">
      <c r="B236" s="291" t="s">
        <v>898</v>
      </c>
      <c r="C236" s="107" t="s">
        <v>13</v>
      </c>
      <c r="D236" s="386" t="s">
        <v>26</v>
      </c>
      <c r="E236" s="387"/>
      <c r="F236" s="208">
        <v>9000</v>
      </c>
      <c r="G236" s="209">
        <v>20</v>
      </c>
      <c r="H236" s="210">
        <v>2</v>
      </c>
      <c r="I236" s="147">
        <f>F236*G236*H236</f>
        <v>360000</v>
      </c>
      <c r="J236" s="147"/>
      <c r="K236" s="147"/>
      <c r="L236" s="171">
        <f>I236+J236</f>
        <v>360000</v>
      </c>
    </row>
    <row r="237" spans="2:12">
      <c r="B237" s="129" t="s">
        <v>28</v>
      </c>
      <c r="C237" s="106" t="s">
        <v>13</v>
      </c>
      <c r="D237" s="380"/>
      <c r="E237" s="381"/>
      <c r="F237" s="144"/>
      <c r="G237" s="145"/>
      <c r="H237" s="146"/>
      <c r="I237" s="144">
        <f t="shared" ref="I237:J237" si="118">SUM(I238:I240)</f>
        <v>2400000</v>
      </c>
      <c r="J237" s="144">
        <f t="shared" si="118"/>
        <v>0</v>
      </c>
      <c r="K237" s="144"/>
      <c r="L237" s="170">
        <f t="shared" ref="L237" si="119">SUM(L238:L240)</f>
        <v>2400000</v>
      </c>
    </row>
    <row r="238" spans="2:12">
      <c r="B238" s="69"/>
      <c r="C238" s="200"/>
      <c r="D238" s="370"/>
      <c r="E238" s="371"/>
      <c r="F238" s="197">
        <v>60000</v>
      </c>
      <c r="G238" s="198">
        <v>20</v>
      </c>
      <c r="H238" s="199">
        <v>2</v>
      </c>
      <c r="I238" s="165">
        <f t="shared" ref="I238:I239" si="120">F238*G238*H238</f>
        <v>2400000</v>
      </c>
      <c r="J238" s="165"/>
      <c r="K238" s="165"/>
      <c r="L238" s="177">
        <f>I238+J238</f>
        <v>2400000</v>
      </c>
    </row>
    <row r="239" spans="2:12">
      <c r="B239" s="69"/>
      <c r="C239" s="201"/>
      <c r="D239" s="372"/>
      <c r="E239" s="373"/>
      <c r="F239" s="185"/>
      <c r="G239" s="186"/>
      <c r="H239" s="187"/>
      <c r="I239" s="142">
        <f t="shared" si="120"/>
        <v>0</v>
      </c>
      <c r="J239" s="142"/>
      <c r="K239" s="142"/>
      <c r="L239" s="177">
        <f t="shared" ref="L239:L240" si="121">I239+J239</f>
        <v>0</v>
      </c>
    </row>
    <row r="240" spans="2:12" ht="14.25" thickBot="1">
      <c r="B240" s="71"/>
      <c r="C240" s="202"/>
      <c r="D240" s="374"/>
      <c r="E240" s="375"/>
      <c r="F240" s="188"/>
      <c r="G240" s="189"/>
      <c r="H240" s="190"/>
      <c r="I240" s="143">
        <f>F240*G240*H240</f>
        <v>0</v>
      </c>
      <c r="J240" s="143"/>
      <c r="K240" s="143"/>
      <c r="L240" s="177">
        <f t="shared" si="121"/>
        <v>0</v>
      </c>
    </row>
    <row r="241" spans="1:12">
      <c r="B241" s="105" t="s">
        <v>29</v>
      </c>
      <c r="C241" s="107" t="s">
        <v>13</v>
      </c>
      <c r="D241" s="384" t="s">
        <v>29</v>
      </c>
      <c r="E241" s="385"/>
      <c r="F241" s="147"/>
      <c r="G241" s="148"/>
      <c r="H241" s="149"/>
      <c r="I241" s="147">
        <f t="shared" ref="I241:J241" si="122">SUM(I242:I244)</f>
        <v>800000</v>
      </c>
      <c r="J241" s="147">
        <f t="shared" si="122"/>
        <v>0</v>
      </c>
      <c r="K241" s="147"/>
      <c r="L241" s="171">
        <f t="shared" ref="L241" si="123">SUM(L242:L244)</f>
        <v>800000</v>
      </c>
    </row>
    <row r="242" spans="1:12">
      <c r="B242" s="69"/>
      <c r="C242" s="70" t="s">
        <v>64</v>
      </c>
      <c r="D242" s="372"/>
      <c r="E242" s="373"/>
      <c r="F242" s="185">
        <v>20000</v>
      </c>
      <c r="G242" s="186">
        <v>20</v>
      </c>
      <c r="H242" s="187">
        <v>2</v>
      </c>
      <c r="I242" s="142">
        <f t="shared" ref="I242:I244" si="124">F242*G242*H242</f>
        <v>800000</v>
      </c>
      <c r="J242" s="142"/>
      <c r="K242" s="142"/>
      <c r="L242" s="172">
        <f>I242+J242</f>
        <v>800000</v>
      </c>
    </row>
    <row r="243" spans="1:12">
      <c r="B243" s="69"/>
      <c r="C243" s="70" t="s">
        <v>65</v>
      </c>
      <c r="D243" s="372"/>
      <c r="E243" s="373"/>
      <c r="F243" s="185"/>
      <c r="G243" s="186"/>
      <c r="H243" s="187"/>
      <c r="I243" s="142">
        <f t="shared" si="124"/>
        <v>0</v>
      </c>
      <c r="J243" s="142"/>
      <c r="K243" s="142"/>
      <c r="L243" s="172">
        <f t="shared" ref="L243:L244" si="125">I243+J243</f>
        <v>0</v>
      </c>
    </row>
    <row r="244" spans="1:12" ht="14.25" thickBot="1">
      <c r="B244" s="71"/>
      <c r="C244" s="72"/>
      <c r="D244" s="374"/>
      <c r="E244" s="375"/>
      <c r="F244" s="188"/>
      <c r="G244" s="189"/>
      <c r="H244" s="190"/>
      <c r="I244" s="143">
        <f t="shared" si="124"/>
        <v>0</v>
      </c>
      <c r="J244" s="143"/>
      <c r="K244" s="143"/>
      <c r="L244" s="172">
        <f t="shared" si="125"/>
        <v>0</v>
      </c>
    </row>
    <row r="245" spans="1:12">
      <c r="B245" s="129" t="s">
        <v>66</v>
      </c>
      <c r="C245" s="106" t="s">
        <v>13</v>
      </c>
      <c r="D245" s="380"/>
      <c r="E245" s="381"/>
      <c r="F245" s="144"/>
      <c r="G245" s="145"/>
      <c r="H245" s="146"/>
      <c r="I245" s="144">
        <f t="shared" ref="I245:J245" si="126">SUM(I246:I248)</f>
        <v>120000</v>
      </c>
      <c r="J245" s="144">
        <f t="shared" si="126"/>
        <v>0</v>
      </c>
      <c r="K245" s="144"/>
      <c r="L245" s="170">
        <f t="shared" ref="L245" si="127">SUM(L246:L248)</f>
        <v>120000</v>
      </c>
    </row>
    <row r="246" spans="1:12">
      <c r="B246" s="69"/>
      <c r="C246" s="211" t="s">
        <v>797</v>
      </c>
      <c r="D246" s="370"/>
      <c r="E246" s="371"/>
      <c r="F246" s="197">
        <v>3000</v>
      </c>
      <c r="G246" s="198">
        <v>20</v>
      </c>
      <c r="H246" s="199">
        <v>2</v>
      </c>
      <c r="I246" s="165">
        <f t="shared" ref="I246:I248" si="128">F246*G246*H246</f>
        <v>120000</v>
      </c>
      <c r="J246" s="165"/>
      <c r="K246" s="165"/>
      <c r="L246" s="177">
        <f>I246+J246</f>
        <v>120000</v>
      </c>
    </row>
    <row r="247" spans="1:12">
      <c r="B247" s="69"/>
      <c r="C247" s="70" t="s">
        <v>34</v>
      </c>
      <c r="D247" s="372"/>
      <c r="E247" s="373"/>
      <c r="F247" s="185"/>
      <c r="G247" s="186"/>
      <c r="H247" s="187"/>
      <c r="I247" s="142">
        <f t="shared" si="128"/>
        <v>0</v>
      </c>
      <c r="J247" s="142"/>
      <c r="K247" s="142"/>
      <c r="L247" s="177">
        <f t="shared" ref="L247:L248" si="129">I247+J247</f>
        <v>0</v>
      </c>
    </row>
    <row r="248" spans="1:12" ht="14.25" thickBot="1">
      <c r="B248" s="71"/>
      <c r="C248" s="72"/>
      <c r="D248" s="374"/>
      <c r="E248" s="375"/>
      <c r="F248" s="188"/>
      <c r="G248" s="189"/>
      <c r="H248" s="190"/>
      <c r="I248" s="143">
        <f t="shared" si="128"/>
        <v>0</v>
      </c>
      <c r="J248" s="143"/>
      <c r="K248" s="143"/>
      <c r="L248" s="177">
        <f t="shared" si="129"/>
        <v>0</v>
      </c>
    </row>
    <row r="249" spans="1:12">
      <c r="B249" s="105" t="s">
        <v>67</v>
      </c>
      <c r="C249" s="107" t="s">
        <v>13</v>
      </c>
      <c r="D249" s="382">
        <f>I249/(I210+I211+I214+I218+I227+I236+I237+I241+I245)</f>
        <v>7.0198660963659287E-2</v>
      </c>
      <c r="E249" s="383"/>
      <c r="F249" s="147"/>
      <c r="G249" s="148"/>
      <c r="H249" s="149"/>
      <c r="I249" s="147">
        <f t="shared" ref="I249:J249" si="130">SUM(I250:I252)</f>
        <v>1126000</v>
      </c>
      <c r="J249" s="147">
        <f t="shared" si="130"/>
        <v>0</v>
      </c>
      <c r="K249" s="147"/>
      <c r="L249" s="171">
        <f t="shared" ref="L249" si="131">SUM(L250:L252)</f>
        <v>1126000</v>
      </c>
    </row>
    <row r="250" spans="1:12" ht="16.5" customHeight="1">
      <c r="B250" s="376" t="s">
        <v>81</v>
      </c>
      <c r="C250" s="70" t="s">
        <v>27</v>
      </c>
      <c r="D250" s="372"/>
      <c r="E250" s="373"/>
      <c r="F250" s="185">
        <v>33000</v>
      </c>
      <c r="G250" s="186">
        <v>1</v>
      </c>
      <c r="H250" s="187">
        <v>2</v>
      </c>
      <c r="I250" s="142">
        <f t="shared" ref="I250:I252" si="132">F250*G250*H250</f>
        <v>66000</v>
      </c>
      <c r="J250" s="142"/>
      <c r="K250" s="142"/>
      <c r="L250" s="172">
        <f>I250+J250</f>
        <v>66000</v>
      </c>
    </row>
    <row r="251" spans="1:12">
      <c r="B251" s="376"/>
      <c r="C251" s="70" t="s">
        <v>30</v>
      </c>
      <c r="D251" s="372"/>
      <c r="E251" s="373"/>
      <c r="F251" s="185">
        <v>30000</v>
      </c>
      <c r="G251" s="186">
        <v>1</v>
      </c>
      <c r="H251" s="187">
        <v>2</v>
      </c>
      <c r="I251" s="142">
        <f t="shared" si="132"/>
        <v>60000</v>
      </c>
      <c r="J251" s="142"/>
      <c r="K251" s="142"/>
      <c r="L251" s="172">
        <f t="shared" ref="L251:L252" si="133">I251+J251</f>
        <v>60000</v>
      </c>
    </row>
    <row r="252" spans="1:12" ht="19.5" customHeight="1" thickBot="1">
      <c r="B252" s="377"/>
      <c r="C252" s="72" t="s">
        <v>33</v>
      </c>
      <c r="D252" s="374"/>
      <c r="E252" s="375"/>
      <c r="F252" s="188">
        <v>500000</v>
      </c>
      <c r="G252" s="189">
        <v>1</v>
      </c>
      <c r="H252" s="190">
        <v>2</v>
      </c>
      <c r="I252" s="143">
        <f t="shared" si="132"/>
        <v>1000000</v>
      </c>
      <c r="J252" s="143"/>
      <c r="K252" s="143"/>
      <c r="L252" s="172">
        <f t="shared" si="133"/>
        <v>1000000</v>
      </c>
    </row>
    <row r="253" spans="1:12" ht="18" customHeight="1">
      <c r="B253" s="124" t="s">
        <v>793</v>
      </c>
      <c r="C253" s="125" t="s">
        <v>23</v>
      </c>
      <c r="D253" s="378"/>
      <c r="E253" s="379"/>
      <c r="F253" s="126"/>
      <c r="G253" s="127"/>
      <c r="H253" s="128"/>
      <c r="I253" s="126">
        <f>SUM(I254:I257)</f>
        <v>1300000</v>
      </c>
      <c r="J253" s="126">
        <f>SUM(J254:J257)</f>
        <v>0</v>
      </c>
      <c r="K253" s="126"/>
      <c r="L253" s="178">
        <f>SUM(L254:L257)</f>
        <v>1300000</v>
      </c>
    </row>
    <row r="254" spans="1:12">
      <c r="A254" t="str">
        <f>B197&amp;"식비"</f>
        <v>4식비</v>
      </c>
      <c r="B254" s="111"/>
      <c r="C254" s="110" t="s">
        <v>68</v>
      </c>
      <c r="D254" s="370"/>
      <c r="E254" s="371"/>
      <c r="F254" s="197">
        <v>15000</v>
      </c>
      <c r="G254" s="198">
        <v>20</v>
      </c>
      <c r="H254" s="199">
        <v>2</v>
      </c>
      <c r="I254" s="161">
        <f t="shared" ref="I254:I257" si="134">F254*G254*H254</f>
        <v>600000</v>
      </c>
      <c r="J254" s="161"/>
      <c r="K254" s="161"/>
      <c r="L254" s="175">
        <f>I254+J254</f>
        <v>600000</v>
      </c>
    </row>
    <row r="255" spans="1:12">
      <c r="A255" t="str">
        <f>B197&amp;"숙박비"</f>
        <v>4숙박비</v>
      </c>
      <c r="B255" s="111"/>
      <c r="C255" s="112" t="s">
        <v>82</v>
      </c>
      <c r="D255" s="372"/>
      <c r="E255" s="373"/>
      <c r="F255" s="191"/>
      <c r="G255" s="192"/>
      <c r="H255" s="193"/>
      <c r="I255" s="166">
        <f t="shared" si="134"/>
        <v>0</v>
      </c>
      <c r="J255" s="166"/>
      <c r="K255" s="166"/>
      <c r="L255" s="175">
        <f t="shared" ref="L255:L257" si="135">I255+J255</f>
        <v>0</v>
      </c>
    </row>
    <row r="256" spans="1:12">
      <c r="A256" t="str">
        <f>B197&amp;"수당"</f>
        <v>4수당</v>
      </c>
      <c r="B256" s="111"/>
      <c r="C256" s="112" t="s">
        <v>20</v>
      </c>
      <c r="D256" s="203"/>
      <c r="E256" s="204"/>
      <c r="F256" s="191">
        <v>300000</v>
      </c>
      <c r="G256" s="192">
        <v>1</v>
      </c>
      <c r="H256" s="193">
        <v>1</v>
      </c>
      <c r="I256" s="166">
        <f t="shared" si="134"/>
        <v>300000</v>
      </c>
      <c r="J256" s="166"/>
      <c r="K256" s="166"/>
      <c r="L256" s="175">
        <f t="shared" si="135"/>
        <v>300000</v>
      </c>
    </row>
    <row r="257" spans="1:12" ht="14.25" thickBot="1">
      <c r="A257" t="str">
        <f>B197&amp;"임금"</f>
        <v>4임금</v>
      </c>
      <c r="B257" s="113"/>
      <c r="C257" s="114" t="s">
        <v>83</v>
      </c>
      <c r="D257" s="374"/>
      <c r="E257" s="375"/>
      <c r="F257" s="188">
        <v>400000</v>
      </c>
      <c r="G257" s="189">
        <v>1</v>
      </c>
      <c r="H257" s="190">
        <v>1</v>
      </c>
      <c r="I257" s="167">
        <f t="shared" si="134"/>
        <v>400000</v>
      </c>
      <c r="J257" s="167"/>
      <c r="K257" s="167"/>
      <c r="L257" s="179">
        <f t="shared" si="135"/>
        <v>400000</v>
      </c>
    </row>
    <row r="258" spans="1:12" ht="37.9" customHeight="1"/>
    <row r="259" spans="1:12" ht="37.9" customHeight="1" thickBot="1"/>
    <row r="260" spans="1:12" ht="33.75" customHeight="1">
      <c r="B260" s="123" t="s">
        <v>69</v>
      </c>
      <c r="C260" s="427" t="s">
        <v>43</v>
      </c>
      <c r="D260" s="427"/>
      <c r="E260" s="96" t="s">
        <v>790</v>
      </c>
      <c r="F260" s="96" t="s">
        <v>44</v>
      </c>
      <c r="G260" s="96" t="s">
        <v>45</v>
      </c>
      <c r="H260" s="96" t="s">
        <v>46</v>
      </c>
      <c r="I260" s="96" t="s">
        <v>47</v>
      </c>
      <c r="J260" s="96" t="s">
        <v>48</v>
      </c>
      <c r="K260" s="135"/>
      <c r="L260" s="65"/>
    </row>
    <row r="261" spans="1:12" ht="24.75" customHeight="1" thickBot="1">
      <c r="B261" s="296">
        <f>B197+1</f>
        <v>5</v>
      </c>
      <c r="C261" s="428" t="s">
        <v>800</v>
      </c>
      <c r="D261" s="428"/>
      <c r="E261" s="141" t="s">
        <v>791</v>
      </c>
      <c r="F261" s="141">
        <v>3</v>
      </c>
      <c r="G261" s="215">
        <v>30</v>
      </c>
      <c r="H261" s="141">
        <v>20</v>
      </c>
      <c r="I261" s="141">
        <v>2</v>
      </c>
      <c r="J261" s="104">
        <f>H261*I261</f>
        <v>40</v>
      </c>
      <c r="K261" s="136"/>
      <c r="L261" s="66"/>
    </row>
    <row r="262" spans="1:12" ht="14.25" thickBot="1">
      <c r="B262" s="64"/>
      <c r="C262" s="64"/>
      <c r="D262" s="64"/>
      <c r="E262" s="64"/>
      <c r="F262" s="64"/>
      <c r="G262" s="64"/>
      <c r="H262" s="64"/>
      <c r="I262" s="64"/>
      <c r="J262" s="64"/>
      <c r="K262" s="137"/>
      <c r="L262" s="64"/>
    </row>
    <row r="263" spans="1:12" ht="18.75" customHeight="1">
      <c r="B263" s="421" t="s">
        <v>80</v>
      </c>
      <c r="C263" s="422"/>
      <c r="D263" s="422"/>
      <c r="E263" s="423" t="s">
        <v>785</v>
      </c>
      <c r="F263" s="422"/>
      <c r="G263" s="425" t="s">
        <v>84</v>
      </c>
      <c r="H263" s="423" t="s">
        <v>786</v>
      </c>
      <c r="I263" s="423" t="s">
        <v>787</v>
      </c>
      <c r="J263" s="408" t="s">
        <v>784</v>
      </c>
      <c r="K263" s="138"/>
      <c r="L263" s="64"/>
    </row>
    <row r="264" spans="1:12" ht="47.25" customHeight="1">
      <c r="B264" s="97" t="s">
        <v>22</v>
      </c>
      <c r="C264" s="98" t="s">
        <v>23</v>
      </c>
      <c r="D264" s="216" t="s">
        <v>801</v>
      </c>
      <c r="E264" s="424"/>
      <c r="F264" s="424"/>
      <c r="G264" s="426"/>
      <c r="H264" s="424"/>
      <c r="I264" s="424"/>
      <c r="J264" s="409"/>
      <c r="K264" s="139"/>
      <c r="L264" s="64"/>
    </row>
    <row r="265" spans="1:12" ht="18" customHeight="1">
      <c r="B265" s="67" t="s">
        <v>23</v>
      </c>
      <c r="C265" s="121">
        <f>SUM(C266:C267)</f>
        <v>18466192</v>
      </c>
      <c r="D265" s="410">
        <f>ROUNDDOWN(C266/G261/J261,0)</f>
        <v>14305</v>
      </c>
      <c r="E265" s="412" t="s">
        <v>820</v>
      </c>
      <c r="F265" s="412"/>
      <c r="G265" s="412">
        <v>6</v>
      </c>
      <c r="H265" s="414">
        <v>190306</v>
      </c>
      <c r="I265" s="417">
        <v>6850</v>
      </c>
      <c r="J265" s="419">
        <f>D265/I265</f>
        <v>2.0883211678832119</v>
      </c>
      <c r="K265" s="140"/>
      <c r="L265" s="64"/>
    </row>
    <row r="266" spans="1:12" ht="18" customHeight="1">
      <c r="B266" s="67" t="s">
        <v>796</v>
      </c>
      <c r="C266" s="121">
        <f>L273</f>
        <v>17166192</v>
      </c>
      <c r="D266" s="410"/>
      <c r="E266" s="412"/>
      <c r="F266" s="412"/>
      <c r="G266" s="412"/>
      <c r="H266" s="415"/>
      <c r="I266" s="417"/>
      <c r="J266" s="419"/>
      <c r="K266" s="140"/>
      <c r="L266" s="64"/>
    </row>
    <row r="267" spans="1:12" ht="18" customHeight="1" thickBot="1">
      <c r="B267" s="68" t="s">
        <v>795</v>
      </c>
      <c r="C267" s="122">
        <f>L317</f>
        <v>1300000</v>
      </c>
      <c r="D267" s="411"/>
      <c r="E267" s="413"/>
      <c r="F267" s="413"/>
      <c r="G267" s="413"/>
      <c r="H267" s="416"/>
      <c r="I267" s="418"/>
      <c r="J267" s="420"/>
      <c r="K267" s="140"/>
      <c r="L267" s="64"/>
    </row>
    <row r="268" spans="1:12" ht="18" customHeight="1">
      <c r="B268" s="180"/>
      <c r="C268" s="205"/>
      <c r="D268" s="206"/>
      <c r="E268" s="181"/>
      <c r="F268" s="181"/>
      <c r="G268" s="181"/>
      <c r="H268" s="183"/>
      <c r="I268" s="184"/>
      <c r="J268" s="207"/>
      <c r="K268" s="182"/>
      <c r="L268" s="64"/>
    </row>
    <row r="269" spans="1:12" ht="14.25" thickBot="1"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</row>
    <row r="270" spans="1:12" ht="19.5" customHeight="1" thickBot="1">
      <c r="B270" s="64"/>
      <c r="C270" s="64"/>
      <c r="D270" s="64"/>
      <c r="E270" s="64"/>
      <c r="F270" s="297" t="s">
        <v>75</v>
      </c>
      <c r="G270" s="298"/>
      <c r="H270" s="298"/>
      <c r="I270" s="300"/>
      <c r="J270" s="301" t="s">
        <v>35</v>
      </c>
      <c r="K270" s="302"/>
      <c r="L270" s="303" t="s">
        <v>77</v>
      </c>
    </row>
    <row r="271" spans="1:12" ht="18.75" customHeight="1" thickBot="1">
      <c r="B271" s="75" t="s">
        <v>31</v>
      </c>
      <c r="C271" s="76" t="s">
        <v>51</v>
      </c>
      <c r="D271" s="404" t="s">
        <v>52</v>
      </c>
      <c r="E271" s="405"/>
      <c r="F271" s="75" t="s">
        <v>53</v>
      </c>
      <c r="G271" s="76" t="s">
        <v>54</v>
      </c>
      <c r="H271" s="77" t="s">
        <v>21</v>
      </c>
      <c r="I271" s="75" t="s">
        <v>49</v>
      </c>
      <c r="J271" s="132" t="s">
        <v>788</v>
      </c>
      <c r="K271" s="304" t="s">
        <v>789</v>
      </c>
      <c r="L271" s="303" t="s">
        <v>49</v>
      </c>
    </row>
    <row r="272" spans="1:12" ht="21" customHeight="1" thickBot="1">
      <c r="B272" s="78" t="s">
        <v>23</v>
      </c>
      <c r="C272" s="79"/>
      <c r="D272" s="404"/>
      <c r="E272" s="405"/>
      <c r="F272" s="80"/>
      <c r="G272" s="81"/>
      <c r="H272" s="82"/>
      <c r="I272" s="83">
        <f>I273+I317</f>
        <v>18466192</v>
      </c>
      <c r="J272" s="133"/>
      <c r="K272" s="133"/>
      <c r="L272" s="168">
        <f>L273+L317</f>
        <v>18466192</v>
      </c>
    </row>
    <row r="273" spans="1:12" ht="21.75" customHeight="1" thickBot="1">
      <c r="A273" t="str">
        <f>B261&amp;"훈련비"</f>
        <v>5훈련비</v>
      </c>
      <c r="B273" s="99" t="s">
        <v>794</v>
      </c>
      <c r="C273" s="100" t="s">
        <v>23</v>
      </c>
      <c r="D273" s="406"/>
      <c r="E273" s="407"/>
      <c r="F273" s="101"/>
      <c r="G273" s="102"/>
      <c r="H273" s="103"/>
      <c r="I273" s="101">
        <f>I274+I275+I278+I282+I291+I300+I301+I305+I309+I313</f>
        <v>17166192</v>
      </c>
      <c r="J273" s="101">
        <f>J274+J275+J278+J282+J291+J300+J301+J305+J309+J313</f>
        <v>0</v>
      </c>
      <c r="K273" s="101"/>
      <c r="L273" s="169">
        <f>L274+L275+L278+L282+L291+L300+L301+L305+L309+L313</f>
        <v>17166192</v>
      </c>
    </row>
    <row r="274" spans="1:12" ht="14.25" thickBot="1">
      <c r="B274" s="105" t="s">
        <v>55</v>
      </c>
      <c r="C274" s="106" t="s">
        <v>13</v>
      </c>
      <c r="D274" s="401" t="s">
        <v>55</v>
      </c>
      <c r="E274" s="402"/>
      <c r="F274" s="288">
        <v>12506</v>
      </c>
      <c r="G274" s="289">
        <v>16</v>
      </c>
      <c r="H274" s="290">
        <v>2</v>
      </c>
      <c r="I274" s="144">
        <f>F274*G274*H274</f>
        <v>400192</v>
      </c>
      <c r="J274" s="144"/>
      <c r="K274" s="144"/>
      <c r="L274" s="170">
        <f>I274+J274</f>
        <v>400192</v>
      </c>
    </row>
    <row r="275" spans="1:12">
      <c r="B275" s="105" t="s">
        <v>56</v>
      </c>
      <c r="C275" s="107" t="s">
        <v>13</v>
      </c>
      <c r="D275" s="384"/>
      <c r="E275" s="403"/>
      <c r="F275" s="147"/>
      <c r="G275" s="148"/>
      <c r="H275" s="149"/>
      <c r="I275" s="147">
        <f t="shared" ref="I275:J275" si="136">SUM(I276:I277)</f>
        <v>0</v>
      </c>
      <c r="J275" s="147">
        <f t="shared" si="136"/>
        <v>0</v>
      </c>
      <c r="K275" s="147"/>
      <c r="L275" s="171">
        <f t="shared" ref="L275" si="137">SUM(L276:L277)</f>
        <v>0</v>
      </c>
    </row>
    <row r="276" spans="1:12">
      <c r="B276" s="69"/>
      <c r="C276" s="70" t="s">
        <v>57</v>
      </c>
      <c r="D276" s="372"/>
      <c r="E276" s="392"/>
      <c r="F276" s="185"/>
      <c r="G276" s="186"/>
      <c r="H276" s="187"/>
      <c r="I276" s="142">
        <f>F276*G276*H276</f>
        <v>0</v>
      </c>
      <c r="J276" s="142"/>
      <c r="K276" s="142"/>
      <c r="L276" s="172">
        <f>I276+J276</f>
        <v>0</v>
      </c>
    </row>
    <row r="277" spans="1:12" ht="14.25" thickBot="1">
      <c r="B277" s="71"/>
      <c r="C277" s="72"/>
      <c r="D277" s="374"/>
      <c r="E277" s="399"/>
      <c r="F277" s="188"/>
      <c r="G277" s="189"/>
      <c r="H277" s="190"/>
      <c r="I277" s="143">
        <f>F277*G277*H277</f>
        <v>0</v>
      </c>
      <c r="J277" s="143"/>
      <c r="K277" s="143"/>
      <c r="L277" s="172">
        <f>I277+J277</f>
        <v>0</v>
      </c>
    </row>
    <row r="278" spans="1:12">
      <c r="B278" s="105" t="s">
        <v>58</v>
      </c>
      <c r="C278" s="107" t="s">
        <v>13</v>
      </c>
      <c r="D278" s="384"/>
      <c r="E278" s="403"/>
      <c r="F278" s="147"/>
      <c r="G278" s="148"/>
      <c r="H278" s="149"/>
      <c r="I278" s="147">
        <f t="shared" ref="I278:J278" si="138">SUM(I279:I281)</f>
        <v>1800000</v>
      </c>
      <c r="J278" s="147">
        <f t="shared" si="138"/>
        <v>0</v>
      </c>
      <c r="K278" s="147"/>
      <c r="L278" s="171">
        <f t="shared" ref="L278" si="139">SUM(L279:L281)</f>
        <v>1800000</v>
      </c>
    </row>
    <row r="279" spans="1:12">
      <c r="B279" s="69"/>
      <c r="C279" s="70" t="s">
        <v>57</v>
      </c>
      <c r="D279" s="372"/>
      <c r="E279" s="392"/>
      <c r="F279" s="185">
        <v>900000</v>
      </c>
      <c r="G279" s="186">
        <v>1</v>
      </c>
      <c r="H279" s="187">
        <v>2</v>
      </c>
      <c r="I279" s="142">
        <f t="shared" ref="I279:I281" si="140">F279*G279*H279</f>
        <v>1800000</v>
      </c>
      <c r="J279" s="142"/>
      <c r="K279" s="142"/>
      <c r="L279" s="172">
        <f>I279+J279</f>
        <v>1800000</v>
      </c>
    </row>
    <row r="280" spans="1:12">
      <c r="B280" s="69"/>
      <c r="C280" s="70"/>
      <c r="D280" s="372"/>
      <c r="E280" s="392"/>
      <c r="F280" s="185"/>
      <c r="G280" s="186"/>
      <c r="H280" s="187"/>
      <c r="I280" s="142">
        <f t="shared" si="140"/>
        <v>0</v>
      </c>
      <c r="J280" s="142"/>
      <c r="K280" s="142"/>
      <c r="L280" s="172">
        <f t="shared" ref="L280:L281" si="141">I280+J280</f>
        <v>0</v>
      </c>
    </row>
    <row r="281" spans="1:12" ht="14.25" thickBot="1">
      <c r="B281" s="71"/>
      <c r="C281" s="72"/>
      <c r="D281" s="374"/>
      <c r="E281" s="399"/>
      <c r="F281" s="191"/>
      <c r="G281" s="192"/>
      <c r="H281" s="193"/>
      <c r="I281" s="143">
        <f t="shared" si="140"/>
        <v>0</v>
      </c>
      <c r="J281" s="143"/>
      <c r="K281" s="143"/>
      <c r="L281" s="172">
        <f t="shared" si="141"/>
        <v>0</v>
      </c>
    </row>
    <row r="282" spans="1:12">
      <c r="B282" s="105" t="s">
        <v>24</v>
      </c>
      <c r="C282" s="108" t="s">
        <v>13</v>
      </c>
      <c r="D282" s="380"/>
      <c r="E282" s="400"/>
      <c r="F282" s="151"/>
      <c r="G282" s="152"/>
      <c r="H282" s="153"/>
      <c r="I282" s="151">
        <f>I283+I287</f>
        <v>10000000</v>
      </c>
      <c r="J282" s="151">
        <f>J283+J287</f>
        <v>0</v>
      </c>
      <c r="K282" s="151"/>
      <c r="L282" s="173">
        <f>L283+L287</f>
        <v>10000000</v>
      </c>
    </row>
    <row r="283" spans="1:12">
      <c r="B283" s="73" t="s">
        <v>59</v>
      </c>
      <c r="C283" s="109" t="s">
        <v>13</v>
      </c>
      <c r="D283" s="397"/>
      <c r="E283" s="398"/>
      <c r="F283" s="154"/>
      <c r="G283" s="155"/>
      <c r="H283" s="156"/>
      <c r="I283" s="154">
        <f t="shared" ref="I283:J283" si="142">SUM(I284:I286)</f>
        <v>2000000</v>
      </c>
      <c r="J283" s="154">
        <f t="shared" si="142"/>
        <v>0</v>
      </c>
      <c r="K283" s="154"/>
      <c r="L283" s="174">
        <f>SUM(L284:L286)</f>
        <v>2000000</v>
      </c>
    </row>
    <row r="284" spans="1:12">
      <c r="B284" s="69"/>
      <c r="C284" s="194" t="s">
        <v>798</v>
      </c>
      <c r="D284" s="372" t="s">
        <v>85</v>
      </c>
      <c r="E284" s="392"/>
      <c r="F284" s="185">
        <v>100000</v>
      </c>
      <c r="G284" s="186">
        <v>10</v>
      </c>
      <c r="H284" s="187">
        <v>2</v>
      </c>
      <c r="I284" s="142">
        <f t="shared" ref="I284:I286" si="143">F284*G284*H284</f>
        <v>2000000</v>
      </c>
      <c r="J284" s="142"/>
      <c r="K284" s="142"/>
      <c r="L284" s="172">
        <f>I284+J284</f>
        <v>2000000</v>
      </c>
    </row>
    <row r="285" spans="1:12">
      <c r="B285" s="69"/>
      <c r="C285" s="194" t="s">
        <v>60</v>
      </c>
      <c r="D285" s="372" t="s">
        <v>86</v>
      </c>
      <c r="E285" s="392"/>
      <c r="F285" s="185"/>
      <c r="G285" s="186"/>
      <c r="H285" s="187"/>
      <c r="I285" s="142">
        <f t="shared" si="143"/>
        <v>0</v>
      </c>
      <c r="J285" s="142"/>
      <c r="K285" s="142"/>
      <c r="L285" s="172">
        <f t="shared" ref="L285:L286" si="144">I285+J285</f>
        <v>0</v>
      </c>
    </row>
    <row r="286" spans="1:12" ht="14.25" thickBot="1">
      <c r="B286" s="74"/>
      <c r="C286" s="195" t="s">
        <v>60</v>
      </c>
      <c r="D286" s="393" t="s">
        <v>87</v>
      </c>
      <c r="E286" s="394"/>
      <c r="F286" s="191"/>
      <c r="G286" s="192"/>
      <c r="H286" s="193"/>
      <c r="I286" s="157">
        <f t="shared" si="143"/>
        <v>0</v>
      </c>
      <c r="J286" s="157"/>
      <c r="K286" s="157"/>
      <c r="L286" s="172">
        <f t="shared" si="144"/>
        <v>0</v>
      </c>
    </row>
    <row r="287" spans="1:12">
      <c r="B287" s="69" t="s">
        <v>61</v>
      </c>
      <c r="C287" s="110" t="s">
        <v>13</v>
      </c>
      <c r="D287" s="397"/>
      <c r="E287" s="398"/>
      <c r="F287" s="158"/>
      <c r="G287" s="159"/>
      <c r="H287" s="160"/>
      <c r="I287" s="161">
        <f t="shared" ref="I287:J287" si="145">SUM(I288:I290)</f>
        <v>8000000</v>
      </c>
      <c r="J287" s="161">
        <f t="shared" si="145"/>
        <v>0</v>
      </c>
      <c r="K287" s="161"/>
      <c r="L287" s="175">
        <f>SUM(L288:L290)</f>
        <v>8000000</v>
      </c>
    </row>
    <row r="288" spans="1:12">
      <c r="B288" s="69"/>
      <c r="C288" s="194" t="s">
        <v>799</v>
      </c>
      <c r="D288" s="372" t="s">
        <v>85</v>
      </c>
      <c r="E288" s="392"/>
      <c r="F288" s="185">
        <v>200000</v>
      </c>
      <c r="G288" s="186">
        <v>20</v>
      </c>
      <c r="H288" s="187">
        <v>2</v>
      </c>
      <c r="I288" s="142">
        <f t="shared" ref="I288:I290" si="146">F288*G288*H288</f>
        <v>8000000</v>
      </c>
      <c r="J288" s="142"/>
      <c r="K288" s="142"/>
      <c r="L288" s="172">
        <f>I288+J288</f>
        <v>8000000</v>
      </c>
    </row>
    <row r="289" spans="2:12">
      <c r="B289" s="69"/>
      <c r="C289" s="194" t="s">
        <v>60</v>
      </c>
      <c r="D289" s="372" t="s">
        <v>86</v>
      </c>
      <c r="E289" s="392"/>
      <c r="F289" s="185"/>
      <c r="G289" s="186"/>
      <c r="H289" s="187"/>
      <c r="I289" s="142">
        <f t="shared" si="146"/>
        <v>0</v>
      </c>
      <c r="J289" s="142"/>
      <c r="K289" s="142"/>
      <c r="L289" s="172">
        <f t="shared" ref="L289:L290" si="147">I289+J289</f>
        <v>0</v>
      </c>
    </row>
    <row r="290" spans="2:12" ht="14.25" thickBot="1">
      <c r="B290" s="71"/>
      <c r="C290" s="196" t="s">
        <v>60</v>
      </c>
      <c r="D290" s="393" t="s">
        <v>87</v>
      </c>
      <c r="E290" s="394"/>
      <c r="F290" s="185"/>
      <c r="G290" s="186"/>
      <c r="H290" s="187"/>
      <c r="I290" s="143">
        <f t="shared" si="146"/>
        <v>0</v>
      </c>
      <c r="J290" s="143"/>
      <c r="K290" s="143"/>
      <c r="L290" s="172">
        <f t="shared" si="147"/>
        <v>0</v>
      </c>
    </row>
    <row r="291" spans="2:12">
      <c r="B291" s="105" t="s">
        <v>62</v>
      </c>
      <c r="C291" s="108" t="s">
        <v>13</v>
      </c>
      <c r="D291" s="395"/>
      <c r="E291" s="396"/>
      <c r="F291" s="151"/>
      <c r="G291" s="152"/>
      <c r="H291" s="153"/>
      <c r="I291" s="151">
        <f>I292+I296</f>
        <v>160000</v>
      </c>
      <c r="J291" s="151">
        <f>J292+J296</f>
        <v>0</v>
      </c>
      <c r="K291" s="151"/>
      <c r="L291" s="173">
        <f>L292+L296</f>
        <v>160000</v>
      </c>
    </row>
    <row r="292" spans="2:12">
      <c r="B292" s="130" t="s">
        <v>25</v>
      </c>
      <c r="C292" s="131" t="s">
        <v>13</v>
      </c>
      <c r="D292" s="390"/>
      <c r="E292" s="391"/>
      <c r="F292" s="162"/>
      <c r="G292" s="163"/>
      <c r="H292" s="164"/>
      <c r="I292" s="162">
        <f>SUM(I293:I295)</f>
        <v>160000</v>
      </c>
      <c r="J292" s="162">
        <f>SUM(J293:J295)</f>
        <v>0</v>
      </c>
      <c r="K292" s="162"/>
      <c r="L292" s="176">
        <f>SUM(L293:L295)</f>
        <v>160000</v>
      </c>
    </row>
    <row r="293" spans="2:12">
      <c r="B293" s="69"/>
      <c r="C293" s="214" t="s">
        <v>798</v>
      </c>
      <c r="D293" s="370"/>
      <c r="E293" s="371"/>
      <c r="F293" s="197">
        <v>80000</v>
      </c>
      <c r="G293" s="198">
        <v>1</v>
      </c>
      <c r="H293" s="199">
        <v>2</v>
      </c>
      <c r="I293" s="165">
        <f t="shared" ref="I293:I295" si="148">F293*G293*H293</f>
        <v>160000</v>
      </c>
      <c r="J293" s="165"/>
      <c r="K293" s="165"/>
      <c r="L293" s="177">
        <f>I293+J293</f>
        <v>160000</v>
      </c>
    </row>
    <row r="294" spans="2:12">
      <c r="B294" s="69"/>
      <c r="C294" s="212"/>
      <c r="D294" s="372"/>
      <c r="E294" s="373"/>
      <c r="F294" s="185"/>
      <c r="G294" s="186"/>
      <c r="H294" s="187"/>
      <c r="I294" s="142">
        <f t="shared" si="148"/>
        <v>0</v>
      </c>
      <c r="J294" s="142"/>
      <c r="K294" s="142"/>
      <c r="L294" s="177">
        <f t="shared" ref="L294:L295" si="149">I294+J294</f>
        <v>0</v>
      </c>
    </row>
    <row r="295" spans="2:12">
      <c r="B295" s="69"/>
      <c r="C295" s="213"/>
      <c r="D295" s="388"/>
      <c r="E295" s="389"/>
      <c r="F295" s="191"/>
      <c r="G295" s="192"/>
      <c r="H295" s="193"/>
      <c r="I295" s="150">
        <f t="shared" si="148"/>
        <v>0</v>
      </c>
      <c r="J295" s="150"/>
      <c r="K295" s="150"/>
      <c r="L295" s="177">
        <f t="shared" si="149"/>
        <v>0</v>
      </c>
    </row>
    <row r="296" spans="2:12">
      <c r="B296" s="130" t="s">
        <v>63</v>
      </c>
      <c r="C296" s="131" t="s">
        <v>13</v>
      </c>
      <c r="D296" s="390"/>
      <c r="E296" s="391"/>
      <c r="F296" s="162"/>
      <c r="G296" s="163"/>
      <c r="H296" s="164"/>
      <c r="I296" s="162">
        <f>SUM(I297:I299)</f>
        <v>0</v>
      </c>
      <c r="J296" s="162">
        <f>SUM(J297:J299)</f>
        <v>0</v>
      </c>
      <c r="K296" s="162"/>
      <c r="L296" s="176">
        <f>SUM(L297:L299)</f>
        <v>0</v>
      </c>
    </row>
    <row r="297" spans="2:12">
      <c r="B297" s="69"/>
      <c r="C297" s="200"/>
      <c r="D297" s="370"/>
      <c r="E297" s="371"/>
      <c r="F297" s="197"/>
      <c r="G297" s="198"/>
      <c r="H297" s="199">
        <v>2</v>
      </c>
      <c r="I297" s="165">
        <f>F297*G297*H297</f>
        <v>0</v>
      </c>
      <c r="J297" s="165"/>
      <c r="K297" s="165"/>
      <c r="L297" s="177">
        <f>I297+J297</f>
        <v>0</v>
      </c>
    </row>
    <row r="298" spans="2:12">
      <c r="B298" s="69"/>
      <c r="C298" s="201"/>
      <c r="D298" s="372"/>
      <c r="E298" s="373"/>
      <c r="F298" s="185"/>
      <c r="G298" s="186"/>
      <c r="H298" s="187"/>
      <c r="I298" s="142">
        <f t="shared" ref="I298:I299" si="150">F298*G298*H298</f>
        <v>0</v>
      </c>
      <c r="J298" s="142"/>
      <c r="K298" s="142"/>
      <c r="L298" s="177">
        <f t="shared" ref="L298:L299" si="151">I298+J298</f>
        <v>0</v>
      </c>
    </row>
    <row r="299" spans="2:12" ht="14.25" thickBot="1">
      <c r="B299" s="71"/>
      <c r="C299" s="202"/>
      <c r="D299" s="374"/>
      <c r="E299" s="375"/>
      <c r="F299" s="188"/>
      <c r="G299" s="189"/>
      <c r="H299" s="190"/>
      <c r="I299" s="143">
        <f t="shared" si="150"/>
        <v>0</v>
      </c>
      <c r="J299" s="143"/>
      <c r="K299" s="143"/>
      <c r="L299" s="177">
        <f t="shared" si="151"/>
        <v>0</v>
      </c>
    </row>
    <row r="300" spans="2:12" ht="30.75" customHeight="1" thickBot="1">
      <c r="B300" s="291" t="s">
        <v>898</v>
      </c>
      <c r="C300" s="107" t="s">
        <v>13</v>
      </c>
      <c r="D300" s="386" t="s">
        <v>26</v>
      </c>
      <c r="E300" s="387"/>
      <c r="F300" s="208">
        <v>9000</v>
      </c>
      <c r="G300" s="209">
        <v>20</v>
      </c>
      <c r="H300" s="210">
        <v>2</v>
      </c>
      <c r="I300" s="147">
        <f>F300*G300*H300</f>
        <v>360000</v>
      </c>
      <c r="J300" s="147"/>
      <c r="K300" s="147"/>
      <c r="L300" s="171">
        <f>I300+J300</f>
        <v>360000</v>
      </c>
    </row>
    <row r="301" spans="2:12">
      <c r="B301" s="129" t="s">
        <v>28</v>
      </c>
      <c r="C301" s="106" t="s">
        <v>13</v>
      </c>
      <c r="D301" s="380"/>
      <c r="E301" s="381"/>
      <c r="F301" s="144"/>
      <c r="G301" s="145"/>
      <c r="H301" s="146"/>
      <c r="I301" s="144">
        <f t="shared" ref="I301:J301" si="152">SUM(I302:I304)</f>
        <v>2400000</v>
      </c>
      <c r="J301" s="144">
        <f t="shared" si="152"/>
        <v>0</v>
      </c>
      <c r="K301" s="144"/>
      <c r="L301" s="170">
        <f t="shared" ref="L301" si="153">SUM(L302:L304)</f>
        <v>2400000</v>
      </c>
    </row>
    <row r="302" spans="2:12">
      <c r="B302" s="69"/>
      <c r="C302" s="200"/>
      <c r="D302" s="370"/>
      <c r="E302" s="371"/>
      <c r="F302" s="197">
        <v>60000</v>
      </c>
      <c r="G302" s="198">
        <v>20</v>
      </c>
      <c r="H302" s="199">
        <v>2</v>
      </c>
      <c r="I302" s="165">
        <f t="shared" ref="I302:I303" si="154">F302*G302*H302</f>
        <v>2400000</v>
      </c>
      <c r="J302" s="165"/>
      <c r="K302" s="165"/>
      <c r="L302" s="177">
        <f>I302+J302</f>
        <v>2400000</v>
      </c>
    </row>
    <row r="303" spans="2:12">
      <c r="B303" s="69"/>
      <c r="C303" s="201"/>
      <c r="D303" s="372"/>
      <c r="E303" s="373"/>
      <c r="F303" s="185"/>
      <c r="G303" s="186"/>
      <c r="H303" s="187"/>
      <c r="I303" s="142">
        <f t="shared" si="154"/>
        <v>0</v>
      </c>
      <c r="J303" s="142"/>
      <c r="K303" s="142"/>
      <c r="L303" s="177">
        <f t="shared" ref="L303:L304" si="155">I303+J303</f>
        <v>0</v>
      </c>
    </row>
    <row r="304" spans="2:12" ht="14.25" thickBot="1">
      <c r="B304" s="71"/>
      <c r="C304" s="202"/>
      <c r="D304" s="374"/>
      <c r="E304" s="375"/>
      <c r="F304" s="188"/>
      <c r="G304" s="189"/>
      <c r="H304" s="190"/>
      <c r="I304" s="143">
        <f>F304*G304*H304</f>
        <v>0</v>
      </c>
      <c r="J304" s="143"/>
      <c r="K304" s="143"/>
      <c r="L304" s="177">
        <f t="shared" si="155"/>
        <v>0</v>
      </c>
    </row>
    <row r="305" spans="1:12">
      <c r="B305" s="105" t="s">
        <v>29</v>
      </c>
      <c r="C305" s="107" t="s">
        <v>13</v>
      </c>
      <c r="D305" s="384" t="s">
        <v>29</v>
      </c>
      <c r="E305" s="385"/>
      <c r="F305" s="147"/>
      <c r="G305" s="148"/>
      <c r="H305" s="149"/>
      <c r="I305" s="147">
        <f t="shared" ref="I305:J305" si="156">SUM(I306:I308)</f>
        <v>800000</v>
      </c>
      <c r="J305" s="147">
        <f t="shared" si="156"/>
        <v>0</v>
      </c>
      <c r="K305" s="147"/>
      <c r="L305" s="171">
        <f t="shared" ref="L305" si="157">SUM(L306:L308)</f>
        <v>800000</v>
      </c>
    </row>
    <row r="306" spans="1:12">
      <c r="B306" s="69"/>
      <c r="C306" s="70" t="s">
        <v>64</v>
      </c>
      <c r="D306" s="372"/>
      <c r="E306" s="373"/>
      <c r="F306" s="185">
        <v>20000</v>
      </c>
      <c r="G306" s="186">
        <v>20</v>
      </c>
      <c r="H306" s="187">
        <v>2</v>
      </c>
      <c r="I306" s="142">
        <f t="shared" ref="I306:I308" si="158">F306*G306*H306</f>
        <v>800000</v>
      </c>
      <c r="J306" s="142"/>
      <c r="K306" s="142"/>
      <c r="L306" s="172">
        <f>I306+J306</f>
        <v>800000</v>
      </c>
    </row>
    <row r="307" spans="1:12">
      <c r="B307" s="69"/>
      <c r="C307" s="70" t="s">
        <v>65</v>
      </c>
      <c r="D307" s="372"/>
      <c r="E307" s="373"/>
      <c r="F307" s="185"/>
      <c r="G307" s="186"/>
      <c r="H307" s="187"/>
      <c r="I307" s="142">
        <f t="shared" si="158"/>
        <v>0</v>
      </c>
      <c r="J307" s="142"/>
      <c r="K307" s="142"/>
      <c r="L307" s="172">
        <f t="shared" ref="L307:L308" si="159">I307+J307</f>
        <v>0</v>
      </c>
    </row>
    <row r="308" spans="1:12" ht="14.25" thickBot="1">
      <c r="B308" s="71"/>
      <c r="C308" s="72"/>
      <c r="D308" s="374"/>
      <c r="E308" s="375"/>
      <c r="F308" s="188"/>
      <c r="G308" s="189"/>
      <c r="H308" s="190"/>
      <c r="I308" s="143">
        <f t="shared" si="158"/>
        <v>0</v>
      </c>
      <c r="J308" s="143"/>
      <c r="K308" s="143"/>
      <c r="L308" s="172">
        <f t="shared" si="159"/>
        <v>0</v>
      </c>
    </row>
    <row r="309" spans="1:12">
      <c r="B309" s="129" t="s">
        <v>66</v>
      </c>
      <c r="C309" s="106" t="s">
        <v>13</v>
      </c>
      <c r="D309" s="380"/>
      <c r="E309" s="381"/>
      <c r="F309" s="144"/>
      <c r="G309" s="145"/>
      <c r="H309" s="146"/>
      <c r="I309" s="144">
        <f t="shared" ref="I309:J309" si="160">SUM(I310:I312)</f>
        <v>120000</v>
      </c>
      <c r="J309" s="144">
        <f t="shared" si="160"/>
        <v>0</v>
      </c>
      <c r="K309" s="144"/>
      <c r="L309" s="170">
        <f t="shared" ref="L309" si="161">SUM(L310:L312)</f>
        <v>120000</v>
      </c>
    </row>
    <row r="310" spans="1:12">
      <c r="B310" s="69"/>
      <c r="C310" s="211" t="s">
        <v>797</v>
      </c>
      <c r="D310" s="370"/>
      <c r="E310" s="371"/>
      <c r="F310" s="197">
        <v>3000</v>
      </c>
      <c r="G310" s="198">
        <v>20</v>
      </c>
      <c r="H310" s="199">
        <v>2</v>
      </c>
      <c r="I310" s="165">
        <f t="shared" ref="I310:I312" si="162">F310*G310*H310</f>
        <v>120000</v>
      </c>
      <c r="J310" s="165"/>
      <c r="K310" s="165"/>
      <c r="L310" s="177">
        <f>I310+J310</f>
        <v>120000</v>
      </c>
    </row>
    <row r="311" spans="1:12">
      <c r="B311" s="69"/>
      <c r="C311" s="70" t="s">
        <v>34</v>
      </c>
      <c r="D311" s="372"/>
      <c r="E311" s="373"/>
      <c r="F311" s="185"/>
      <c r="G311" s="186"/>
      <c r="H311" s="187"/>
      <c r="I311" s="142">
        <f t="shared" si="162"/>
        <v>0</v>
      </c>
      <c r="J311" s="142"/>
      <c r="K311" s="142"/>
      <c r="L311" s="177">
        <f t="shared" ref="L311:L312" si="163">I311+J311</f>
        <v>0</v>
      </c>
    </row>
    <row r="312" spans="1:12" ht="14.25" thickBot="1">
      <c r="B312" s="71"/>
      <c r="C312" s="72"/>
      <c r="D312" s="374"/>
      <c r="E312" s="375"/>
      <c r="F312" s="188"/>
      <c r="G312" s="189"/>
      <c r="H312" s="190"/>
      <c r="I312" s="143">
        <f t="shared" si="162"/>
        <v>0</v>
      </c>
      <c r="J312" s="143"/>
      <c r="K312" s="143"/>
      <c r="L312" s="177">
        <f t="shared" si="163"/>
        <v>0</v>
      </c>
    </row>
    <row r="313" spans="1:12">
      <c r="B313" s="105" t="s">
        <v>67</v>
      </c>
      <c r="C313" s="107" t="s">
        <v>13</v>
      </c>
      <c r="D313" s="382">
        <f>I313/(I274+I275+I278+I282+I291+I300+I301+I305+I309)</f>
        <v>7.0198660963659287E-2</v>
      </c>
      <c r="E313" s="383"/>
      <c r="F313" s="147"/>
      <c r="G313" s="148"/>
      <c r="H313" s="149"/>
      <c r="I313" s="147">
        <f t="shared" ref="I313:J313" si="164">SUM(I314:I316)</f>
        <v>1126000</v>
      </c>
      <c r="J313" s="147">
        <f t="shared" si="164"/>
        <v>0</v>
      </c>
      <c r="K313" s="147"/>
      <c r="L313" s="171">
        <f t="shared" ref="L313" si="165">SUM(L314:L316)</f>
        <v>1126000</v>
      </c>
    </row>
    <row r="314" spans="1:12" ht="16.5" customHeight="1">
      <c r="B314" s="376" t="s">
        <v>81</v>
      </c>
      <c r="C314" s="70" t="s">
        <v>27</v>
      </c>
      <c r="D314" s="372"/>
      <c r="E314" s="373"/>
      <c r="F314" s="185">
        <v>33000</v>
      </c>
      <c r="G314" s="186">
        <v>1</v>
      </c>
      <c r="H314" s="187">
        <v>2</v>
      </c>
      <c r="I314" s="142">
        <f t="shared" ref="I314:I316" si="166">F314*G314*H314</f>
        <v>66000</v>
      </c>
      <c r="J314" s="142"/>
      <c r="K314" s="142"/>
      <c r="L314" s="172">
        <f>I314+J314</f>
        <v>66000</v>
      </c>
    </row>
    <row r="315" spans="1:12">
      <c r="B315" s="376"/>
      <c r="C315" s="70" t="s">
        <v>30</v>
      </c>
      <c r="D315" s="372"/>
      <c r="E315" s="373"/>
      <c r="F315" s="185">
        <v>30000</v>
      </c>
      <c r="G315" s="186">
        <v>1</v>
      </c>
      <c r="H315" s="187">
        <v>2</v>
      </c>
      <c r="I315" s="142">
        <f t="shared" si="166"/>
        <v>60000</v>
      </c>
      <c r="J315" s="142"/>
      <c r="K315" s="142"/>
      <c r="L315" s="172">
        <f t="shared" ref="L315:L316" si="167">I315+J315</f>
        <v>60000</v>
      </c>
    </row>
    <row r="316" spans="1:12" ht="19.5" customHeight="1" thickBot="1">
      <c r="B316" s="377"/>
      <c r="C316" s="72" t="s">
        <v>33</v>
      </c>
      <c r="D316" s="374"/>
      <c r="E316" s="375"/>
      <c r="F316" s="188">
        <v>500000</v>
      </c>
      <c r="G316" s="189">
        <v>1</v>
      </c>
      <c r="H316" s="190">
        <v>2</v>
      </c>
      <c r="I316" s="143">
        <f t="shared" si="166"/>
        <v>1000000</v>
      </c>
      <c r="J316" s="143"/>
      <c r="K316" s="143"/>
      <c r="L316" s="172">
        <f t="shared" si="167"/>
        <v>1000000</v>
      </c>
    </row>
    <row r="317" spans="1:12" ht="18" customHeight="1">
      <c r="B317" s="124" t="s">
        <v>793</v>
      </c>
      <c r="C317" s="125" t="s">
        <v>23</v>
      </c>
      <c r="D317" s="378"/>
      <c r="E317" s="379"/>
      <c r="F317" s="126"/>
      <c r="G317" s="127"/>
      <c r="H317" s="128"/>
      <c r="I317" s="126">
        <f>SUM(I318:I321)</f>
        <v>1300000</v>
      </c>
      <c r="J317" s="126">
        <f>SUM(J318:J321)</f>
        <v>0</v>
      </c>
      <c r="K317" s="126"/>
      <c r="L317" s="178">
        <f>SUM(L318:L321)</f>
        <v>1300000</v>
      </c>
    </row>
    <row r="318" spans="1:12">
      <c r="A318" t="str">
        <f>B261&amp;"식비"</f>
        <v>5식비</v>
      </c>
      <c r="B318" s="111"/>
      <c r="C318" s="110" t="s">
        <v>68</v>
      </c>
      <c r="D318" s="370"/>
      <c r="E318" s="371"/>
      <c r="F318" s="197">
        <v>15000</v>
      </c>
      <c r="G318" s="198">
        <v>20</v>
      </c>
      <c r="H318" s="199">
        <v>2</v>
      </c>
      <c r="I318" s="161">
        <f t="shared" ref="I318:I321" si="168">F318*G318*H318</f>
        <v>600000</v>
      </c>
      <c r="J318" s="161"/>
      <c r="K318" s="161"/>
      <c r="L318" s="175">
        <f>I318+J318</f>
        <v>600000</v>
      </c>
    </row>
    <row r="319" spans="1:12">
      <c r="A319" t="str">
        <f>B261&amp;"숙박비"</f>
        <v>5숙박비</v>
      </c>
      <c r="B319" s="111"/>
      <c r="C319" s="112" t="s">
        <v>82</v>
      </c>
      <c r="D319" s="372"/>
      <c r="E319" s="373"/>
      <c r="F319" s="191"/>
      <c r="G319" s="192"/>
      <c r="H319" s="193"/>
      <c r="I319" s="166">
        <f t="shared" si="168"/>
        <v>0</v>
      </c>
      <c r="J319" s="166"/>
      <c r="K319" s="166"/>
      <c r="L319" s="175">
        <f t="shared" ref="L319:L321" si="169">I319+J319</f>
        <v>0</v>
      </c>
    </row>
    <row r="320" spans="1:12">
      <c r="A320" t="str">
        <f>B261&amp;"수당"</f>
        <v>5수당</v>
      </c>
      <c r="B320" s="111"/>
      <c r="C320" s="112" t="s">
        <v>20</v>
      </c>
      <c r="D320" s="203"/>
      <c r="E320" s="204"/>
      <c r="F320" s="191">
        <v>300000</v>
      </c>
      <c r="G320" s="192">
        <v>1</v>
      </c>
      <c r="H320" s="193">
        <v>1</v>
      </c>
      <c r="I320" s="166">
        <f t="shared" si="168"/>
        <v>300000</v>
      </c>
      <c r="J320" s="166"/>
      <c r="K320" s="166"/>
      <c r="L320" s="175">
        <f t="shared" si="169"/>
        <v>300000</v>
      </c>
    </row>
    <row r="321" spans="1:12" ht="14.25" thickBot="1">
      <c r="A321" t="str">
        <f>B261&amp;"임금"</f>
        <v>5임금</v>
      </c>
      <c r="B321" s="113"/>
      <c r="C321" s="114" t="s">
        <v>83</v>
      </c>
      <c r="D321" s="374"/>
      <c r="E321" s="375"/>
      <c r="F321" s="188">
        <v>400000</v>
      </c>
      <c r="G321" s="189">
        <v>1</v>
      </c>
      <c r="H321" s="190">
        <v>1</v>
      </c>
      <c r="I321" s="167">
        <f t="shared" si="168"/>
        <v>400000</v>
      </c>
      <c r="J321" s="167"/>
      <c r="K321" s="167"/>
      <c r="L321" s="179">
        <f t="shared" si="169"/>
        <v>400000</v>
      </c>
    </row>
    <row r="322" spans="1:12" ht="37.9" customHeight="1"/>
    <row r="323" spans="1:12" ht="37.9" customHeight="1" thickBot="1"/>
    <row r="324" spans="1:12" ht="33.75" customHeight="1">
      <c r="B324" s="123" t="s">
        <v>69</v>
      </c>
      <c r="C324" s="427" t="s">
        <v>43</v>
      </c>
      <c r="D324" s="427"/>
      <c r="E324" s="96" t="s">
        <v>790</v>
      </c>
      <c r="F324" s="96" t="s">
        <v>44</v>
      </c>
      <c r="G324" s="96" t="s">
        <v>45</v>
      </c>
      <c r="H324" s="96" t="s">
        <v>46</v>
      </c>
      <c r="I324" s="96" t="s">
        <v>47</v>
      </c>
      <c r="J324" s="96" t="s">
        <v>48</v>
      </c>
      <c r="K324" s="135"/>
      <c r="L324" s="65"/>
    </row>
    <row r="325" spans="1:12" ht="24.75" customHeight="1" thickBot="1">
      <c r="B325" s="296">
        <f>B261+1</f>
        <v>6</v>
      </c>
      <c r="C325" s="428" t="s">
        <v>800</v>
      </c>
      <c r="D325" s="428"/>
      <c r="E325" s="141" t="s">
        <v>791</v>
      </c>
      <c r="F325" s="141">
        <v>3</v>
      </c>
      <c r="G325" s="215">
        <v>30</v>
      </c>
      <c r="H325" s="141">
        <v>20</v>
      </c>
      <c r="I325" s="141">
        <v>2</v>
      </c>
      <c r="J325" s="104">
        <f>H325*I325</f>
        <v>40</v>
      </c>
      <c r="K325" s="136"/>
      <c r="L325" s="66"/>
    </row>
    <row r="326" spans="1:12" ht="14.25" thickBot="1">
      <c r="B326" s="64"/>
      <c r="C326" s="64"/>
      <c r="D326" s="64"/>
      <c r="E326" s="64"/>
      <c r="F326" s="64"/>
      <c r="G326" s="64"/>
      <c r="H326" s="64"/>
      <c r="I326" s="64"/>
      <c r="J326" s="64"/>
      <c r="K326" s="137"/>
      <c r="L326" s="64"/>
    </row>
    <row r="327" spans="1:12" ht="18.75" customHeight="1">
      <c r="B327" s="421" t="s">
        <v>80</v>
      </c>
      <c r="C327" s="422"/>
      <c r="D327" s="422"/>
      <c r="E327" s="423" t="s">
        <v>785</v>
      </c>
      <c r="F327" s="422"/>
      <c r="G327" s="425" t="s">
        <v>84</v>
      </c>
      <c r="H327" s="423" t="s">
        <v>786</v>
      </c>
      <c r="I327" s="423" t="s">
        <v>787</v>
      </c>
      <c r="J327" s="408" t="s">
        <v>784</v>
      </c>
      <c r="K327" s="138"/>
      <c r="L327" s="64"/>
    </row>
    <row r="328" spans="1:12" ht="47.25" customHeight="1">
      <c r="B328" s="97" t="s">
        <v>22</v>
      </c>
      <c r="C328" s="98" t="s">
        <v>23</v>
      </c>
      <c r="D328" s="216" t="s">
        <v>801</v>
      </c>
      <c r="E328" s="424"/>
      <c r="F328" s="424"/>
      <c r="G328" s="426"/>
      <c r="H328" s="424"/>
      <c r="I328" s="424"/>
      <c r="J328" s="409"/>
      <c r="K328" s="139"/>
      <c r="L328" s="64"/>
    </row>
    <row r="329" spans="1:12" ht="18" customHeight="1">
      <c r="B329" s="67" t="s">
        <v>23</v>
      </c>
      <c r="C329" s="121">
        <f>SUM(C330:C331)</f>
        <v>18466192</v>
      </c>
      <c r="D329" s="410">
        <f>ROUNDDOWN(C330/G325/J325,0)</f>
        <v>14305</v>
      </c>
      <c r="E329" s="412" t="s">
        <v>820</v>
      </c>
      <c r="F329" s="412"/>
      <c r="G329" s="412">
        <v>6</v>
      </c>
      <c r="H329" s="414">
        <v>190306</v>
      </c>
      <c r="I329" s="417">
        <v>6850</v>
      </c>
      <c r="J329" s="419">
        <f>D329/I329</f>
        <v>2.0883211678832119</v>
      </c>
      <c r="K329" s="140"/>
      <c r="L329" s="64"/>
    </row>
    <row r="330" spans="1:12" ht="18" customHeight="1">
      <c r="B330" s="67" t="s">
        <v>796</v>
      </c>
      <c r="C330" s="121">
        <f>L337</f>
        <v>17166192</v>
      </c>
      <c r="D330" s="410"/>
      <c r="E330" s="412"/>
      <c r="F330" s="412"/>
      <c r="G330" s="412"/>
      <c r="H330" s="415"/>
      <c r="I330" s="417"/>
      <c r="J330" s="419"/>
      <c r="K330" s="140"/>
      <c r="L330" s="64"/>
    </row>
    <row r="331" spans="1:12" ht="18" customHeight="1" thickBot="1">
      <c r="B331" s="68" t="s">
        <v>795</v>
      </c>
      <c r="C331" s="122">
        <f>L381</f>
        <v>1300000</v>
      </c>
      <c r="D331" s="411"/>
      <c r="E331" s="413"/>
      <c r="F331" s="413"/>
      <c r="G331" s="413"/>
      <c r="H331" s="416"/>
      <c r="I331" s="418"/>
      <c r="J331" s="420"/>
      <c r="K331" s="140"/>
      <c r="L331" s="64"/>
    </row>
    <row r="332" spans="1:12" ht="18" customHeight="1">
      <c r="B332" s="180"/>
      <c r="C332" s="205"/>
      <c r="D332" s="206"/>
      <c r="E332" s="181"/>
      <c r="F332" s="181"/>
      <c r="G332" s="181"/>
      <c r="H332" s="183"/>
      <c r="I332" s="184"/>
      <c r="J332" s="207"/>
      <c r="K332" s="182"/>
      <c r="L332" s="64"/>
    </row>
    <row r="333" spans="1:12" ht="14.25" thickBot="1">
      <c r="B333" s="64"/>
      <c r="C333" s="64"/>
      <c r="D333" s="64"/>
      <c r="E333" s="64"/>
      <c r="F333" s="64"/>
      <c r="G333" s="64"/>
      <c r="H333" s="64"/>
      <c r="I333" s="64"/>
      <c r="J333" s="64"/>
      <c r="K333" s="64"/>
      <c r="L333" s="64"/>
    </row>
    <row r="334" spans="1:12" ht="19.5" customHeight="1" thickBot="1">
      <c r="B334" s="64"/>
      <c r="C334" s="64"/>
      <c r="D334" s="64"/>
      <c r="E334" s="64"/>
      <c r="F334" s="297" t="s">
        <v>75</v>
      </c>
      <c r="G334" s="298"/>
      <c r="H334" s="298"/>
      <c r="I334" s="300"/>
      <c r="J334" s="301" t="s">
        <v>35</v>
      </c>
      <c r="K334" s="302"/>
      <c r="L334" s="303" t="s">
        <v>77</v>
      </c>
    </row>
    <row r="335" spans="1:12" ht="18.75" customHeight="1" thickBot="1">
      <c r="B335" s="75" t="s">
        <v>31</v>
      </c>
      <c r="C335" s="76" t="s">
        <v>51</v>
      </c>
      <c r="D335" s="404" t="s">
        <v>52</v>
      </c>
      <c r="E335" s="405"/>
      <c r="F335" s="75" t="s">
        <v>53</v>
      </c>
      <c r="G335" s="76" t="s">
        <v>54</v>
      </c>
      <c r="H335" s="77" t="s">
        <v>21</v>
      </c>
      <c r="I335" s="75" t="s">
        <v>49</v>
      </c>
      <c r="J335" s="132" t="s">
        <v>788</v>
      </c>
      <c r="K335" s="304" t="s">
        <v>789</v>
      </c>
      <c r="L335" s="303" t="s">
        <v>49</v>
      </c>
    </row>
    <row r="336" spans="1:12" ht="21" customHeight="1" thickBot="1">
      <c r="B336" s="78" t="s">
        <v>23</v>
      </c>
      <c r="C336" s="79"/>
      <c r="D336" s="404"/>
      <c r="E336" s="405"/>
      <c r="F336" s="80"/>
      <c r="G336" s="81"/>
      <c r="H336" s="82"/>
      <c r="I336" s="83">
        <f>I337+I381</f>
        <v>18466192</v>
      </c>
      <c r="J336" s="133"/>
      <c r="K336" s="133"/>
      <c r="L336" s="168">
        <f>L337+L381</f>
        <v>18466192</v>
      </c>
    </row>
    <row r="337" spans="1:12" ht="21.75" customHeight="1" thickBot="1">
      <c r="A337" t="str">
        <f>B325&amp;"훈련비"</f>
        <v>6훈련비</v>
      </c>
      <c r="B337" s="99" t="s">
        <v>794</v>
      </c>
      <c r="C337" s="100" t="s">
        <v>23</v>
      </c>
      <c r="D337" s="406"/>
      <c r="E337" s="407"/>
      <c r="F337" s="101"/>
      <c r="G337" s="102"/>
      <c r="H337" s="103"/>
      <c r="I337" s="101">
        <f>I338+I339+I342+I346+I355+I364+I365+I369+I373+I377</f>
        <v>17166192</v>
      </c>
      <c r="J337" s="101">
        <f>J338+J339+J342+J346+J355+J364+J365+J369+J373+J377</f>
        <v>0</v>
      </c>
      <c r="K337" s="101"/>
      <c r="L337" s="169">
        <f>L338+L339+L342+L346+L355+L364+L365+L369+L373+L377</f>
        <v>17166192</v>
      </c>
    </row>
    <row r="338" spans="1:12" ht="14.25" thickBot="1">
      <c r="B338" s="105" t="s">
        <v>55</v>
      </c>
      <c r="C338" s="106" t="s">
        <v>13</v>
      </c>
      <c r="D338" s="401" t="s">
        <v>55</v>
      </c>
      <c r="E338" s="402"/>
      <c r="F338" s="288">
        <v>12506</v>
      </c>
      <c r="G338" s="289">
        <v>16</v>
      </c>
      <c r="H338" s="290">
        <v>2</v>
      </c>
      <c r="I338" s="144">
        <f>F338*G338*H338</f>
        <v>400192</v>
      </c>
      <c r="J338" s="144"/>
      <c r="K338" s="144"/>
      <c r="L338" s="170">
        <f>I338+J338</f>
        <v>400192</v>
      </c>
    </row>
    <row r="339" spans="1:12">
      <c r="B339" s="105" t="s">
        <v>56</v>
      </c>
      <c r="C339" s="107" t="s">
        <v>13</v>
      </c>
      <c r="D339" s="384"/>
      <c r="E339" s="403"/>
      <c r="F339" s="147"/>
      <c r="G339" s="148"/>
      <c r="H339" s="149"/>
      <c r="I339" s="147">
        <f t="shared" ref="I339:J339" si="170">SUM(I340:I341)</f>
        <v>0</v>
      </c>
      <c r="J339" s="147">
        <f t="shared" si="170"/>
        <v>0</v>
      </c>
      <c r="K339" s="147"/>
      <c r="L339" s="171">
        <f t="shared" ref="L339" si="171">SUM(L340:L341)</f>
        <v>0</v>
      </c>
    </row>
    <row r="340" spans="1:12">
      <c r="B340" s="69"/>
      <c r="C340" s="70" t="s">
        <v>57</v>
      </c>
      <c r="D340" s="372"/>
      <c r="E340" s="392"/>
      <c r="F340" s="185"/>
      <c r="G340" s="186"/>
      <c r="H340" s="187"/>
      <c r="I340" s="142">
        <f>F340*G340*H340</f>
        <v>0</v>
      </c>
      <c r="J340" s="142"/>
      <c r="K340" s="142"/>
      <c r="L340" s="172">
        <f>I340+J340</f>
        <v>0</v>
      </c>
    </row>
    <row r="341" spans="1:12" ht="14.25" thickBot="1">
      <c r="B341" s="71"/>
      <c r="C341" s="72"/>
      <c r="D341" s="374"/>
      <c r="E341" s="399"/>
      <c r="F341" s="188"/>
      <c r="G341" s="189"/>
      <c r="H341" s="190"/>
      <c r="I341" s="143">
        <f>F341*G341*H341</f>
        <v>0</v>
      </c>
      <c r="J341" s="143"/>
      <c r="K341" s="143"/>
      <c r="L341" s="172">
        <f>I341+J341</f>
        <v>0</v>
      </c>
    </row>
    <row r="342" spans="1:12">
      <c r="B342" s="105" t="s">
        <v>58</v>
      </c>
      <c r="C342" s="107" t="s">
        <v>13</v>
      </c>
      <c r="D342" s="384"/>
      <c r="E342" s="403"/>
      <c r="F342" s="147"/>
      <c r="G342" s="148"/>
      <c r="H342" s="149"/>
      <c r="I342" s="147">
        <f t="shared" ref="I342:J342" si="172">SUM(I343:I345)</f>
        <v>1800000</v>
      </c>
      <c r="J342" s="147">
        <f t="shared" si="172"/>
        <v>0</v>
      </c>
      <c r="K342" s="147"/>
      <c r="L342" s="171">
        <f t="shared" ref="L342" si="173">SUM(L343:L345)</f>
        <v>1800000</v>
      </c>
    </row>
    <row r="343" spans="1:12">
      <c r="B343" s="69"/>
      <c r="C343" s="70" t="s">
        <v>57</v>
      </c>
      <c r="D343" s="372"/>
      <c r="E343" s="392"/>
      <c r="F343" s="185">
        <v>900000</v>
      </c>
      <c r="G343" s="186">
        <v>1</v>
      </c>
      <c r="H343" s="187">
        <v>2</v>
      </c>
      <c r="I343" s="142">
        <f t="shared" ref="I343:I345" si="174">F343*G343*H343</f>
        <v>1800000</v>
      </c>
      <c r="J343" s="142"/>
      <c r="K343" s="142"/>
      <c r="L343" s="172">
        <f>I343+J343</f>
        <v>1800000</v>
      </c>
    </row>
    <row r="344" spans="1:12">
      <c r="B344" s="69"/>
      <c r="C344" s="70"/>
      <c r="D344" s="372"/>
      <c r="E344" s="392"/>
      <c r="F344" s="185"/>
      <c r="G344" s="186"/>
      <c r="H344" s="187"/>
      <c r="I344" s="142">
        <f t="shared" si="174"/>
        <v>0</v>
      </c>
      <c r="J344" s="142"/>
      <c r="K344" s="142"/>
      <c r="L344" s="172">
        <f t="shared" ref="L344:L345" si="175">I344+J344</f>
        <v>0</v>
      </c>
    </row>
    <row r="345" spans="1:12" ht="14.25" thickBot="1">
      <c r="B345" s="71"/>
      <c r="C345" s="72"/>
      <c r="D345" s="374"/>
      <c r="E345" s="399"/>
      <c r="F345" s="191"/>
      <c r="G345" s="192"/>
      <c r="H345" s="193"/>
      <c r="I345" s="143">
        <f t="shared" si="174"/>
        <v>0</v>
      </c>
      <c r="J345" s="143"/>
      <c r="K345" s="143"/>
      <c r="L345" s="172">
        <f t="shared" si="175"/>
        <v>0</v>
      </c>
    </row>
    <row r="346" spans="1:12">
      <c r="B346" s="105" t="s">
        <v>24</v>
      </c>
      <c r="C346" s="108" t="s">
        <v>13</v>
      </c>
      <c r="D346" s="380"/>
      <c r="E346" s="400"/>
      <c r="F346" s="151"/>
      <c r="G346" s="152"/>
      <c r="H346" s="153"/>
      <c r="I346" s="151">
        <f>I347+I351</f>
        <v>10000000</v>
      </c>
      <c r="J346" s="151">
        <f>J347+J351</f>
        <v>0</v>
      </c>
      <c r="K346" s="151"/>
      <c r="L346" s="173">
        <f>L347+L351</f>
        <v>10000000</v>
      </c>
    </row>
    <row r="347" spans="1:12">
      <c r="B347" s="73" t="s">
        <v>59</v>
      </c>
      <c r="C347" s="109" t="s">
        <v>13</v>
      </c>
      <c r="D347" s="397"/>
      <c r="E347" s="398"/>
      <c r="F347" s="154"/>
      <c r="G347" s="155"/>
      <c r="H347" s="156"/>
      <c r="I347" s="154">
        <f t="shared" ref="I347:J347" si="176">SUM(I348:I350)</f>
        <v>2000000</v>
      </c>
      <c r="J347" s="154">
        <f t="shared" si="176"/>
        <v>0</v>
      </c>
      <c r="K347" s="154"/>
      <c r="L347" s="174">
        <f>SUM(L348:L350)</f>
        <v>2000000</v>
      </c>
    </row>
    <row r="348" spans="1:12">
      <c r="B348" s="69"/>
      <c r="C348" s="194" t="s">
        <v>798</v>
      </c>
      <c r="D348" s="372" t="s">
        <v>85</v>
      </c>
      <c r="E348" s="392"/>
      <c r="F348" s="185">
        <v>100000</v>
      </c>
      <c r="G348" s="186">
        <v>10</v>
      </c>
      <c r="H348" s="187">
        <v>2</v>
      </c>
      <c r="I348" s="142">
        <f t="shared" ref="I348:I350" si="177">F348*G348*H348</f>
        <v>2000000</v>
      </c>
      <c r="J348" s="142"/>
      <c r="K348" s="142"/>
      <c r="L348" s="172">
        <f>I348+J348</f>
        <v>2000000</v>
      </c>
    </row>
    <row r="349" spans="1:12">
      <c r="B349" s="69"/>
      <c r="C349" s="194" t="s">
        <v>60</v>
      </c>
      <c r="D349" s="372" t="s">
        <v>86</v>
      </c>
      <c r="E349" s="392"/>
      <c r="F349" s="185"/>
      <c r="G349" s="186"/>
      <c r="H349" s="187"/>
      <c r="I349" s="142">
        <f t="shared" si="177"/>
        <v>0</v>
      </c>
      <c r="J349" s="142"/>
      <c r="K349" s="142"/>
      <c r="L349" s="172">
        <f t="shared" ref="L349:L350" si="178">I349+J349</f>
        <v>0</v>
      </c>
    </row>
    <row r="350" spans="1:12" ht="14.25" thickBot="1">
      <c r="B350" s="74"/>
      <c r="C350" s="195" t="s">
        <v>60</v>
      </c>
      <c r="D350" s="393" t="s">
        <v>87</v>
      </c>
      <c r="E350" s="394"/>
      <c r="F350" s="191"/>
      <c r="G350" s="192"/>
      <c r="H350" s="193"/>
      <c r="I350" s="157">
        <f t="shared" si="177"/>
        <v>0</v>
      </c>
      <c r="J350" s="157"/>
      <c r="K350" s="157"/>
      <c r="L350" s="172">
        <f t="shared" si="178"/>
        <v>0</v>
      </c>
    </row>
    <row r="351" spans="1:12">
      <c r="B351" s="69" t="s">
        <v>61</v>
      </c>
      <c r="C351" s="110" t="s">
        <v>13</v>
      </c>
      <c r="D351" s="397"/>
      <c r="E351" s="398"/>
      <c r="F351" s="158"/>
      <c r="G351" s="159"/>
      <c r="H351" s="160"/>
      <c r="I351" s="161">
        <f t="shared" ref="I351:J351" si="179">SUM(I352:I354)</f>
        <v>8000000</v>
      </c>
      <c r="J351" s="161">
        <f t="shared" si="179"/>
        <v>0</v>
      </c>
      <c r="K351" s="161"/>
      <c r="L351" s="175">
        <f>SUM(L352:L354)</f>
        <v>8000000</v>
      </c>
    </row>
    <row r="352" spans="1:12">
      <c r="B352" s="69"/>
      <c r="C352" s="194" t="s">
        <v>799</v>
      </c>
      <c r="D352" s="372" t="s">
        <v>85</v>
      </c>
      <c r="E352" s="392"/>
      <c r="F352" s="185">
        <v>200000</v>
      </c>
      <c r="G352" s="186">
        <v>20</v>
      </c>
      <c r="H352" s="187">
        <v>2</v>
      </c>
      <c r="I352" s="142">
        <f t="shared" ref="I352:I354" si="180">F352*G352*H352</f>
        <v>8000000</v>
      </c>
      <c r="J352" s="142"/>
      <c r="K352" s="142"/>
      <c r="L352" s="172">
        <f>I352+J352</f>
        <v>8000000</v>
      </c>
    </row>
    <row r="353" spans="2:12">
      <c r="B353" s="69"/>
      <c r="C353" s="194" t="s">
        <v>60</v>
      </c>
      <c r="D353" s="372" t="s">
        <v>86</v>
      </c>
      <c r="E353" s="392"/>
      <c r="F353" s="185"/>
      <c r="G353" s="186"/>
      <c r="H353" s="187"/>
      <c r="I353" s="142">
        <f t="shared" si="180"/>
        <v>0</v>
      </c>
      <c r="J353" s="142"/>
      <c r="K353" s="142"/>
      <c r="L353" s="172">
        <f t="shared" ref="L353:L354" si="181">I353+J353</f>
        <v>0</v>
      </c>
    </row>
    <row r="354" spans="2:12" ht="14.25" thickBot="1">
      <c r="B354" s="71"/>
      <c r="C354" s="196" t="s">
        <v>60</v>
      </c>
      <c r="D354" s="393" t="s">
        <v>87</v>
      </c>
      <c r="E354" s="394"/>
      <c r="F354" s="185"/>
      <c r="G354" s="186"/>
      <c r="H354" s="187"/>
      <c r="I354" s="143">
        <f t="shared" si="180"/>
        <v>0</v>
      </c>
      <c r="J354" s="143"/>
      <c r="K354" s="143"/>
      <c r="L354" s="172">
        <f t="shared" si="181"/>
        <v>0</v>
      </c>
    </row>
    <row r="355" spans="2:12">
      <c r="B355" s="105" t="s">
        <v>62</v>
      </c>
      <c r="C355" s="108" t="s">
        <v>13</v>
      </c>
      <c r="D355" s="395"/>
      <c r="E355" s="396"/>
      <c r="F355" s="151"/>
      <c r="G355" s="152"/>
      <c r="H355" s="153"/>
      <c r="I355" s="151">
        <f>I356+I360</f>
        <v>160000</v>
      </c>
      <c r="J355" s="151">
        <f>J356+J360</f>
        <v>0</v>
      </c>
      <c r="K355" s="151"/>
      <c r="L355" s="173">
        <f>L356+L360</f>
        <v>160000</v>
      </c>
    </row>
    <row r="356" spans="2:12">
      <c r="B356" s="130" t="s">
        <v>25</v>
      </c>
      <c r="C356" s="131" t="s">
        <v>13</v>
      </c>
      <c r="D356" s="390"/>
      <c r="E356" s="391"/>
      <c r="F356" s="162"/>
      <c r="G356" s="163"/>
      <c r="H356" s="164"/>
      <c r="I356" s="162">
        <f>SUM(I357:I359)</f>
        <v>160000</v>
      </c>
      <c r="J356" s="162">
        <f>SUM(J357:J359)</f>
        <v>0</v>
      </c>
      <c r="K356" s="162"/>
      <c r="L356" s="176">
        <f>SUM(L357:L359)</f>
        <v>160000</v>
      </c>
    </row>
    <row r="357" spans="2:12">
      <c r="B357" s="69"/>
      <c r="C357" s="214" t="s">
        <v>798</v>
      </c>
      <c r="D357" s="370"/>
      <c r="E357" s="371"/>
      <c r="F357" s="197">
        <v>80000</v>
      </c>
      <c r="G357" s="198">
        <v>1</v>
      </c>
      <c r="H357" s="199">
        <v>2</v>
      </c>
      <c r="I357" s="165">
        <f t="shared" ref="I357:I359" si="182">F357*G357*H357</f>
        <v>160000</v>
      </c>
      <c r="J357" s="165"/>
      <c r="K357" s="165"/>
      <c r="L357" s="177">
        <f>I357+J357</f>
        <v>160000</v>
      </c>
    </row>
    <row r="358" spans="2:12">
      <c r="B358" s="69"/>
      <c r="C358" s="212"/>
      <c r="D358" s="372"/>
      <c r="E358" s="373"/>
      <c r="F358" s="185"/>
      <c r="G358" s="186"/>
      <c r="H358" s="187"/>
      <c r="I358" s="142">
        <f t="shared" si="182"/>
        <v>0</v>
      </c>
      <c r="J358" s="142"/>
      <c r="K358" s="142"/>
      <c r="L358" s="177">
        <f t="shared" ref="L358:L359" si="183">I358+J358</f>
        <v>0</v>
      </c>
    </row>
    <row r="359" spans="2:12">
      <c r="B359" s="69"/>
      <c r="C359" s="213"/>
      <c r="D359" s="388"/>
      <c r="E359" s="389"/>
      <c r="F359" s="191"/>
      <c r="G359" s="192"/>
      <c r="H359" s="193"/>
      <c r="I359" s="150">
        <f t="shared" si="182"/>
        <v>0</v>
      </c>
      <c r="J359" s="150"/>
      <c r="K359" s="150"/>
      <c r="L359" s="177">
        <f t="shared" si="183"/>
        <v>0</v>
      </c>
    </row>
    <row r="360" spans="2:12">
      <c r="B360" s="130" t="s">
        <v>63</v>
      </c>
      <c r="C360" s="131" t="s">
        <v>13</v>
      </c>
      <c r="D360" s="390"/>
      <c r="E360" s="391"/>
      <c r="F360" s="162"/>
      <c r="G360" s="163"/>
      <c r="H360" s="164"/>
      <c r="I360" s="162">
        <f>SUM(I361:I363)</f>
        <v>0</v>
      </c>
      <c r="J360" s="162">
        <f>SUM(J361:J363)</f>
        <v>0</v>
      </c>
      <c r="K360" s="162"/>
      <c r="L360" s="176">
        <f>SUM(L361:L363)</f>
        <v>0</v>
      </c>
    </row>
    <row r="361" spans="2:12">
      <c r="B361" s="69"/>
      <c r="C361" s="200"/>
      <c r="D361" s="370"/>
      <c r="E361" s="371"/>
      <c r="F361" s="197"/>
      <c r="G361" s="198"/>
      <c r="H361" s="199">
        <v>2</v>
      </c>
      <c r="I361" s="165">
        <f>F361*G361*H361</f>
        <v>0</v>
      </c>
      <c r="J361" s="165"/>
      <c r="K361" s="165"/>
      <c r="L361" s="177">
        <f>I361+J361</f>
        <v>0</v>
      </c>
    </row>
    <row r="362" spans="2:12">
      <c r="B362" s="69"/>
      <c r="C362" s="201"/>
      <c r="D362" s="372"/>
      <c r="E362" s="373"/>
      <c r="F362" s="185"/>
      <c r="G362" s="186"/>
      <c r="H362" s="187"/>
      <c r="I362" s="142">
        <f t="shared" ref="I362:I363" si="184">F362*G362*H362</f>
        <v>0</v>
      </c>
      <c r="J362" s="142"/>
      <c r="K362" s="142"/>
      <c r="L362" s="177">
        <f t="shared" ref="L362:L363" si="185">I362+J362</f>
        <v>0</v>
      </c>
    </row>
    <row r="363" spans="2:12" ht="14.25" thickBot="1">
      <c r="B363" s="71"/>
      <c r="C363" s="202"/>
      <c r="D363" s="374"/>
      <c r="E363" s="375"/>
      <c r="F363" s="188"/>
      <c r="G363" s="189"/>
      <c r="H363" s="190"/>
      <c r="I363" s="143">
        <f t="shared" si="184"/>
        <v>0</v>
      </c>
      <c r="J363" s="143"/>
      <c r="K363" s="143"/>
      <c r="L363" s="177">
        <f t="shared" si="185"/>
        <v>0</v>
      </c>
    </row>
    <row r="364" spans="2:12" ht="30.75" customHeight="1" thickBot="1">
      <c r="B364" s="291" t="s">
        <v>898</v>
      </c>
      <c r="C364" s="107" t="s">
        <v>13</v>
      </c>
      <c r="D364" s="386" t="s">
        <v>26</v>
      </c>
      <c r="E364" s="387"/>
      <c r="F364" s="208">
        <v>9000</v>
      </c>
      <c r="G364" s="209">
        <v>20</v>
      </c>
      <c r="H364" s="210">
        <v>2</v>
      </c>
      <c r="I364" s="147">
        <f>F364*G364*H364</f>
        <v>360000</v>
      </c>
      <c r="J364" s="147"/>
      <c r="K364" s="147"/>
      <c r="L364" s="171">
        <f>I364+J364</f>
        <v>360000</v>
      </c>
    </row>
    <row r="365" spans="2:12">
      <c r="B365" s="129" t="s">
        <v>28</v>
      </c>
      <c r="C365" s="106" t="s">
        <v>13</v>
      </c>
      <c r="D365" s="380"/>
      <c r="E365" s="381"/>
      <c r="F365" s="144"/>
      <c r="G365" s="145"/>
      <c r="H365" s="146"/>
      <c r="I365" s="144">
        <f t="shared" ref="I365:J365" si="186">SUM(I366:I368)</f>
        <v>2400000</v>
      </c>
      <c r="J365" s="144">
        <f t="shared" si="186"/>
        <v>0</v>
      </c>
      <c r="K365" s="144"/>
      <c r="L365" s="170">
        <f t="shared" ref="L365" si="187">SUM(L366:L368)</f>
        <v>2400000</v>
      </c>
    </row>
    <row r="366" spans="2:12">
      <c r="B366" s="69"/>
      <c r="C366" s="200"/>
      <c r="D366" s="370"/>
      <c r="E366" s="371"/>
      <c r="F366" s="197">
        <v>60000</v>
      </c>
      <c r="G366" s="198">
        <v>20</v>
      </c>
      <c r="H366" s="199">
        <v>2</v>
      </c>
      <c r="I366" s="165">
        <f t="shared" ref="I366:I367" si="188">F366*G366*H366</f>
        <v>2400000</v>
      </c>
      <c r="J366" s="165"/>
      <c r="K366" s="165"/>
      <c r="L366" s="177">
        <f>I366+J366</f>
        <v>2400000</v>
      </c>
    </row>
    <row r="367" spans="2:12">
      <c r="B367" s="69"/>
      <c r="C367" s="201"/>
      <c r="D367" s="372"/>
      <c r="E367" s="373"/>
      <c r="F367" s="185"/>
      <c r="G367" s="186"/>
      <c r="H367" s="187"/>
      <c r="I367" s="142">
        <f t="shared" si="188"/>
        <v>0</v>
      </c>
      <c r="J367" s="142"/>
      <c r="K367" s="142"/>
      <c r="L367" s="177">
        <f t="shared" ref="L367:L368" si="189">I367+J367</f>
        <v>0</v>
      </c>
    </row>
    <row r="368" spans="2:12" ht="14.25" thickBot="1">
      <c r="B368" s="71"/>
      <c r="C368" s="202"/>
      <c r="D368" s="374"/>
      <c r="E368" s="375"/>
      <c r="F368" s="188"/>
      <c r="G368" s="189"/>
      <c r="H368" s="190"/>
      <c r="I368" s="143">
        <f>F368*G368*H368</f>
        <v>0</v>
      </c>
      <c r="J368" s="143"/>
      <c r="K368" s="143"/>
      <c r="L368" s="177">
        <f t="shared" si="189"/>
        <v>0</v>
      </c>
    </row>
    <row r="369" spans="1:12">
      <c r="B369" s="105" t="s">
        <v>29</v>
      </c>
      <c r="C369" s="107" t="s">
        <v>13</v>
      </c>
      <c r="D369" s="384" t="s">
        <v>29</v>
      </c>
      <c r="E369" s="385"/>
      <c r="F369" s="147"/>
      <c r="G369" s="148"/>
      <c r="H369" s="149"/>
      <c r="I369" s="147">
        <f t="shared" ref="I369:J369" si="190">SUM(I370:I372)</f>
        <v>800000</v>
      </c>
      <c r="J369" s="147">
        <f t="shared" si="190"/>
        <v>0</v>
      </c>
      <c r="K369" s="147"/>
      <c r="L369" s="171">
        <f t="shared" ref="L369" si="191">SUM(L370:L372)</f>
        <v>800000</v>
      </c>
    </row>
    <row r="370" spans="1:12">
      <c r="B370" s="69"/>
      <c r="C370" s="70" t="s">
        <v>64</v>
      </c>
      <c r="D370" s="372"/>
      <c r="E370" s="373"/>
      <c r="F370" s="185">
        <v>20000</v>
      </c>
      <c r="G370" s="186">
        <v>20</v>
      </c>
      <c r="H370" s="187">
        <v>2</v>
      </c>
      <c r="I370" s="142">
        <f t="shared" ref="I370:I372" si="192">F370*G370*H370</f>
        <v>800000</v>
      </c>
      <c r="J370" s="142"/>
      <c r="K370" s="142"/>
      <c r="L370" s="172">
        <f>I370+J370</f>
        <v>800000</v>
      </c>
    </row>
    <row r="371" spans="1:12">
      <c r="B371" s="69"/>
      <c r="C371" s="70" t="s">
        <v>65</v>
      </c>
      <c r="D371" s="372"/>
      <c r="E371" s="373"/>
      <c r="F371" s="185"/>
      <c r="G371" s="186"/>
      <c r="H371" s="187"/>
      <c r="I371" s="142">
        <f t="shared" si="192"/>
        <v>0</v>
      </c>
      <c r="J371" s="142"/>
      <c r="K371" s="142"/>
      <c r="L371" s="172">
        <f t="shared" ref="L371:L372" si="193">I371+J371</f>
        <v>0</v>
      </c>
    </row>
    <row r="372" spans="1:12" ht="14.25" thickBot="1">
      <c r="B372" s="71"/>
      <c r="C372" s="72"/>
      <c r="D372" s="374"/>
      <c r="E372" s="375"/>
      <c r="F372" s="188"/>
      <c r="G372" s="189"/>
      <c r="H372" s="190"/>
      <c r="I372" s="143">
        <f t="shared" si="192"/>
        <v>0</v>
      </c>
      <c r="J372" s="143"/>
      <c r="K372" s="143"/>
      <c r="L372" s="172">
        <f t="shared" si="193"/>
        <v>0</v>
      </c>
    </row>
    <row r="373" spans="1:12">
      <c r="B373" s="129" t="s">
        <v>66</v>
      </c>
      <c r="C373" s="106" t="s">
        <v>13</v>
      </c>
      <c r="D373" s="380"/>
      <c r="E373" s="381"/>
      <c r="F373" s="144"/>
      <c r="G373" s="145"/>
      <c r="H373" s="146"/>
      <c r="I373" s="144">
        <f t="shared" ref="I373:J373" si="194">SUM(I374:I376)</f>
        <v>120000</v>
      </c>
      <c r="J373" s="144">
        <f t="shared" si="194"/>
        <v>0</v>
      </c>
      <c r="K373" s="144"/>
      <c r="L373" s="170">
        <f t="shared" ref="L373" si="195">SUM(L374:L376)</f>
        <v>120000</v>
      </c>
    </row>
    <row r="374" spans="1:12">
      <c r="B374" s="69"/>
      <c r="C374" s="211" t="s">
        <v>797</v>
      </c>
      <c r="D374" s="370"/>
      <c r="E374" s="371"/>
      <c r="F374" s="197">
        <v>3000</v>
      </c>
      <c r="G374" s="198">
        <v>20</v>
      </c>
      <c r="H374" s="199">
        <v>2</v>
      </c>
      <c r="I374" s="165">
        <f t="shared" ref="I374:I376" si="196">F374*G374*H374</f>
        <v>120000</v>
      </c>
      <c r="J374" s="165"/>
      <c r="K374" s="165"/>
      <c r="L374" s="177">
        <f>I374+J374</f>
        <v>120000</v>
      </c>
    </row>
    <row r="375" spans="1:12">
      <c r="B375" s="69"/>
      <c r="C375" s="70" t="s">
        <v>34</v>
      </c>
      <c r="D375" s="372"/>
      <c r="E375" s="373"/>
      <c r="F375" s="185"/>
      <c r="G375" s="186"/>
      <c r="H375" s="187"/>
      <c r="I375" s="142">
        <f t="shared" si="196"/>
        <v>0</v>
      </c>
      <c r="J375" s="142"/>
      <c r="K375" s="142"/>
      <c r="L375" s="177">
        <f t="shared" ref="L375:L376" si="197">I375+J375</f>
        <v>0</v>
      </c>
    </row>
    <row r="376" spans="1:12" ht="14.25" thickBot="1">
      <c r="B376" s="71"/>
      <c r="C376" s="72"/>
      <c r="D376" s="374"/>
      <c r="E376" s="375"/>
      <c r="F376" s="188"/>
      <c r="G376" s="189"/>
      <c r="H376" s="190"/>
      <c r="I376" s="143">
        <f t="shared" si="196"/>
        <v>0</v>
      </c>
      <c r="J376" s="143"/>
      <c r="K376" s="143"/>
      <c r="L376" s="177">
        <f t="shared" si="197"/>
        <v>0</v>
      </c>
    </row>
    <row r="377" spans="1:12">
      <c r="B377" s="105" t="s">
        <v>67</v>
      </c>
      <c r="C377" s="107" t="s">
        <v>13</v>
      </c>
      <c r="D377" s="382">
        <f>I377/(I338+I339+I342+I346+I355+I364+I365+I369+I373)</f>
        <v>7.0198660963659287E-2</v>
      </c>
      <c r="E377" s="383"/>
      <c r="F377" s="147"/>
      <c r="G377" s="148"/>
      <c r="H377" s="149"/>
      <c r="I377" s="147">
        <f t="shared" ref="I377:J377" si="198">SUM(I378:I380)</f>
        <v>1126000</v>
      </c>
      <c r="J377" s="147">
        <f t="shared" si="198"/>
        <v>0</v>
      </c>
      <c r="K377" s="147"/>
      <c r="L377" s="171">
        <f t="shared" ref="L377" si="199">SUM(L378:L380)</f>
        <v>1126000</v>
      </c>
    </row>
    <row r="378" spans="1:12" ht="16.5" customHeight="1">
      <c r="B378" s="376" t="s">
        <v>81</v>
      </c>
      <c r="C378" s="70" t="s">
        <v>27</v>
      </c>
      <c r="D378" s="372"/>
      <c r="E378" s="373"/>
      <c r="F378" s="185">
        <v>33000</v>
      </c>
      <c r="G378" s="186">
        <v>1</v>
      </c>
      <c r="H378" s="187">
        <v>2</v>
      </c>
      <c r="I378" s="142">
        <f t="shared" ref="I378:I380" si="200">F378*G378*H378</f>
        <v>66000</v>
      </c>
      <c r="J378" s="142"/>
      <c r="K378" s="142"/>
      <c r="L378" s="172">
        <f>I378+J378</f>
        <v>66000</v>
      </c>
    </row>
    <row r="379" spans="1:12">
      <c r="B379" s="376"/>
      <c r="C379" s="70" t="s">
        <v>30</v>
      </c>
      <c r="D379" s="372"/>
      <c r="E379" s="373"/>
      <c r="F379" s="185">
        <v>30000</v>
      </c>
      <c r="G379" s="186">
        <v>1</v>
      </c>
      <c r="H379" s="187">
        <v>2</v>
      </c>
      <c r="I379" s="142">
        <f t="shared" si="200"/>
        <v>60000</v>
      </c>
      <c r="J379" s="142"/>
      <c r="K379" s="142"/>
      <c r="L379" s="172">
        <f t="shared" ref="L379:L380" si="201">I379+J379</f>
        <v>60000</v>
      </c>
    </row>
    <row r="380" spans="1:12" ht="19.5" customHeight="1" thickBot="1">
      <c r="B380" s="377"/>
      <c r="C380" s="72" t="s">
        <v>33</v>
      </c>
      <c r="D380" s="374"/>
      <c r="E380" s="375"/>
      <c r="F380" s="188">
        <v>500000</v>
      </c>
      <c r="G380" s="189">
        <v>1</v>
      </c>
      <c r="H380" s="190">
        <v>2</v>
      </c>
      <c r="I380" s="143">
        <f t="shared" si="200"/>
        <v>1000000</v>
      </c>
      <c r="J380" s="143"/>
      <c r="K380" s="143"/>
      <c r="L380" s="172">
        <f t="shared" si="201"/>
        <v>1000000</v>
      </c>
    </row>
    <row r="381" spans="1:12" ht="18" customHeight="1">
      <c r="B381" s="124" t="s">
        <v>793</v>
      </c>
      <c r="C381" s="125" t="s">
        <v>23</v>
      </c>
      <c r="D381" s="378"/>
      <c r="E381" s="379"/>
      <c r="F381" s="126"/>
      <c r="G381" s="127"/>
      <c r="H381" s="128"/>
      <c r="I381" s="126">
        <f>SUM(I382:I385)</f>
        <v>1300000</v>
      </c>
      <c r="J381" s="126">
        <f>SUM(J382:J385)</f>
        <v>0</v>
      </c>
      <c r="K381" s="126"/>
      <c r="L381" s="178">
        <f>SUM(L382:L385)</f>
        <v>1300000</v>
      </c>
    </row>
    <row r="382" spans="1:12">
      <c r="A382" t="str">
        <f>B325&amp;"식비"</f>
        <v>6식비</v>
      </c>
      <c r="B382" s="111"/>
      <c r="C382" s="110" t="s">
        <v>68</v>
      </c>
      <c r="D382" s="370"/>
      <c r="E382" s="371"/>
      <c r="F382" s="197">
        <v>15000</v>
      </c>
      <c r="G382" s="198">
        <v>20</v>
      </c>
      <c r="H382" s="199">
        <v>2</v>
      </c>
      <c r="I382" s="161">
        <f t="shared" ref="I382:I385" si="202">F382*G382*H382</f>
        <v>600000</v>
      </c>
      <c r="J382" s="161"/>
      <c r="K382" s="161"/>
      <c r="L382" s="175">
        <f>I382+J382</f>
        <v>600000</v>
      </c>
    </row>
    <row r="383" spans="1:12">
      <c r="A383" t="str">
        <f>B325&amp;"숙박비"</f>
        <v>6숙박비</v>
      </c>
      <c r="B383" s="111"/>
      <c r="C383" s="112" t="s">
        <v>82</v>
      </c>
      <c r="D383" s="372"/>
      <c r="E383" s="373"/>
      <c r="F383" s="191"/>
      <c r="G383" s="192"/>
      <c r="H383" s="193"/>
      <c r="I383" s="166">
        <f t="shared" si="202"/>
        <v>0</v>
      </c>
      <c r="J383" s="166"/>
      <c r="K383" s="166"/>
      <c r="L383" s="175">
        <f t="shared" ref="L383:L385" si="203">I383+J383</f>
        <v>0</v>
      </c>
    </row>
    <row r="384" spans="1:12">
      <c r="A384" t="str">
        <f>B325&amp;"수당"</f>
        <v>6수당</v>
      </c>
      <c r="B384" s="111"/>
      <c r="C384" s="112" t="s">
        <v>20</v>
      </c>
      <c r="D384" s="203"/>
      <c r="E384" s="204"/>
      <c r="F384" s="191">
        <v>300000</v>
      </c>
      <c r="G384" s="192">
        <v>1</v>
      </c>
      <c r="H384" s="193">
        <v>1</v>
      </c>
      <c r="I384" s="166">
        <f t="shared" si="202"/>
        <v>300000</v>
      </c>
      <c r="J384" s="166"/>
      <c r="K384" s="166"/>
      <c r="L384" s="175">
        <f t="shared" si="203"/>
        <v>300000</v>
      </c>
    </row>
    <row r="385" spans="1:12" ht="14.25" thickBot="1">
      <c r="A385" t="str">
        <f>B325&amp;"임금"</f>
        <v>6임금</v>
      </c>
      <c r="B385" s="113"/>
      <c r="C385" s="114" t="s">
        <v>83</v>
      </c>
      <c r="D385" s="374"/>
      <c r="E385" s="375"/>
      <c r="F385" s="188">
        <v>400000</v>
      </c>
      <c r="G385" s="189">
        <v>1</v>
      </c>
      <c r="H385" s="190">
        <v>1</v>
      </c>
      <c r="I385" s="167">
        <f t="shared" si="202"/>
        <v>400000</v>
      </c>
      <c r="J385" s="167"/>
      <c r="K385" s="167"/>
      <c r="L385" s="179">
        <f t="shared" si="203"/>
        <v>400000</v>
      </c>
    </row>
    <row r="386" spans="1:12" ht="37.9" customHeight="1"/>
    <row r="387" spans="1:12" ht="37.9" customHeight="1" thickBot="1"/>
    <row r="388" spans="1:12" ht="33.75" customHeight="1">
      <c r="B388" s="123" t="s">
        <v>69</v>
      </c>
      <c r="C388" s="427" t="s">
        <v>43</v>
      </c>
      <c r="D388" s="427"/>
      <c r="E388" s="96" t="s">
        <v>790</v>
      </c>
      <c r="F388" s="96" t="s">
        <v>44</v>
      </c>
      <c r="G388" s="96" t="s">
        <v>45</v>
      </c>
      <c r="H388" s="96" t="s">
        <v>46</v>
      </c>
      <c r="I388" s="96" t="s">
        <v>47</v>
      </c>
      <c r="J388" s="96" t="s">
        <v>48</v>
      </c>
      <c r="K388" s="135"/>
      <c r="L388" s="65"/>
    </row>
    <row r="389" spans="1:12" ht="24.75" customHeight="1" thickBot="1">
      <c r="B389" s="296">
        <f>B325+1</f>
        <v>7</v>
      </c>
      <c r="C389" s="428" t="s">
        <v>800</v>
      </c>
      <c r="D389" s="428"/>
      <c r="E389" s="141" t="s">
        <v>791</v>
      </c>
      <c r="F389" s="141">
        <v>3</v>
      </c>
      <c r="G389" s="215">
        <v>30</v>
      </c>
      <c r="H389" s="141">
        <v>20</v>
      </c>
      <c r="I389" s="141">
        <v>2</v>
      </c>
      <c r="J389" s="104">
        <f>H389*I389</f>
        <v>40</v>
      </c>
      <c r="K389" s="136"/>
      <c r="L389" s="66"/>
    </row>
    <row r="390" spans="1:12" ht="14.25" thickBot="1">
      <c r="B390" s="64"/>
      <c r="C390" s="64"/>
      <c r="D390" s="64"/>
      <c r="E390" s="64"/>
      <c r="F390" s="64"/>
      <c r="G390" s="64"/>
      <c r="H390" s="64"/>
      <c r="I390" s="64"/>
      <c r="J390" s="64"/>
      <c r="K390" s="137"/>
      <c r="L390" s="64"/>
    </row>
    <row r="391" spans="1:12" ht="18.75" customHeight="1">
      <c r="B391" s="421" t="s">
        <v>80</v>
      </c>
      <c r="C391" s="422"/>
      <c r="D391" s="422"/>
      <c r="E391" s="423" t="s">
        <v>785</v>
      </c>
      <c r="F391" s="422"/>
      <c r="G391" s="425" t="s">
        <v>84</v>
      </c>
      <c r="H391" s="423" t="s">
        <v>786</v>
      </c>
      <c r="I391" s="423" t="s">
        <v>787</v>
      </c>
      <c r="J391" s="408" t="s">
        <v>784</v>
      </c>
      <c r="K391" s="138"/>
      <c r="L391" s="64"/>
    </row>
    <row r="392" spans="1:12" ht="47.25" customHeight="1">
      <c r="B392" s="97" t="s">
        <v>22</v>
      </c>
      <c r="C392" s="98" t="s">
        <v>23</v>
      </c>
      <c r="D392" s="216" t="s">
        <v>801</v>
      </c>
      <c r="E392" s="424"/>
      <c r="F392" s="424"/>
      <c r="G392" s="426"/>
      <c r="H392" s="424"/>
      <c r="I392" s="424"/>
      <c r="J392" s="409"/>
      <c r="K392" s="139"/>
      <c r="L392" s="64"/>
    </row>
    <row r="393" spans="1:12" ht="18" customHeight="1">
      <c r="B393" s="67" t="s">
        <v>23</v>
      </c>
      <c r="C393" s="121">
        <f>SUM(C394:C395)</f>
        <v>18466192</v>
      </c>
      <c r="D393" s="410">
        <f>ROUNDDOWN(C394/G389/J389,0)</f>
        <v>14305</v>
      </c>
      <c r="E393" s="412" t="s">
        <v>820</v>
      </c>
      <c r="F393" s="412"/>
      <c r="G393" s="412">
        <v>6</v>
      </c>
      <c r="H393" s="414">
        <v>190306</v>
      </c>
      <c r="I393" s="417">
        <v>6850</v>
      </c>
      <c r="J393" s="419">
        <f>D393/I393</f>
        <v>2.0883211678832119</v>
      </c>
      <c r="K393" s="140"/>
      <c r="L393" s="64"/>
    </row>
    <row r="394" spans="1:12" ht="18" customHeight="1">
      <c r="B394" s="67" t="s">
        <v>796</v>
      </c>
      <c r="C394" s="121">
        <f>L401</f>
        <v>17166192</v>
      </c>
      <c r="D394" s="410"/>
      <c r="E394" s="412"/>
      <c r="F394" s="412"/>
      <c r="G394" s="412"/>
      <c r="H394" s="415"/>
      <c r="I394" s="417"/>
      <c r="J394" s="419"/>
      <c r="K394" s="140"/>
      <c r="L394" s="64"/>
    </row>
    <row r="395" spans="1:12" ht="18" customHeight="1" thickBot="1">
      <c r="B395" s="68" t="s">
        <v>795</v>
      </c>
      <c r="C395" s="122">
        <f>L445</f>
        <v>1300000</v>
      </c>
      <c r="D395" s="411"/>
      <c r="E395" s="413"/>
      <c r="F395" s="413"/>
      <c r="G395" s="413"/>
      <c r="H395" s="416"/>
      <c r="I395" s="418"/>
      <c r="J395" s="420"/>
      <c r="K395" s="140"/>
      <c r="L395" s="64"/>
    </row>
    <row r="396" spans="1:12" ht="18" customHeight="1">
      <c r="B396" s="180"/>
      <c r="C396" s="205"/>
      <c r="D396" s="206"/>
      <c r="E396" s="181"/>
      <c r="F396" s="181"/>
      <c r="G396" s="181"/>
      <c r="H396" s="183"/>
      <c r="I396" s="184"/>
      <c r="J396" s="207"/>
      <c r="K396" s="182"/>
      <c r="L396" s="64"/>
    </row>
    <row r="397" spans="1:12" ht="14.25" thickBot="1">
      <c r="B397" s="64"/>
      <c r="C397" s="64"/>
      <c r="D397" s="64"/>
      <c r="E397" s="64"/>
      <c r="F397" s="64"/>
      <c r="G397" s="64"/>
      <c r="H397" s="64"/>
      <c r="I397" s="64"/>
      <c r="J397" s="64"/>
      <c r="K397" s="64"/>
      <c r="L397" s="64"/>
    </row>
    <row r="398" spans="1:12" ht="19.5" customHeight="1" thickBot="1">
      <c r="B398" s="64"/>
      <c r="C398" s="64"/>
      <c r="D398" s="64"/>
      <c r="E398" s="64"/>
      <c r="F398" s="297" t="s">
        <v>75</v>
      </c>
      <c r="G398" s="298"/>
      <c r="H398" s="298"/>
      <c r="I398" s="300"/>
      <c r="J398" s="301" t="s">
        <v>35</v>
      </c>
      <c r="K398" s="302"/>
      <c r="L398" s="303" t="s">
        <v>77</v>
      </c>
    </row>
    <row r="399" spans="1:12" ht="18.75" customHeight="1" thickBot="1">
      <c r="B399" s="75" t="s">
        <v>31</v>
      </c>
      <c r="C399" s="76" t="s">
        <v>51</v>
      </c>
      <c r="D399" s="404" t="s">
        <v>52</v>
      </c>
      <c r="E399" s="405"/>
      <c r="F399" s="75" t="s">
        <v>53</v>
      </c>
      <c r="G399" s="76" t="s">
        <v>54</v>
      </c>
      <c r="H399" s="77" t="s">
        <v>21</v>
      </c>
      <c r="I399" s="75" t="s">
        <v>49</v>
      </c>
      <c r="J399" s="132" t="s">
        <v>788</v>
      </c>
      <c r="K399" s="304" t="s">
        <v>789</v>
      </c>
      <c r="L399" s="303" t="s">
        <v>49</v>
      </c>
    </row>
    <row r="400" spans="1:12" ht="21" customHeight="1" thickBot="1">
      <c r="B400" s="78" t="s">
        <v>23</v>
      </c>
      <c r="C400" s="79"/>
      <c r="D400" s="404"/>
      <c r="E400" s="405"/>
      <c r="F400" s="80"/>
      <c r="G400" s="81"/>
      <c r="H400" s="82"/>
      <c r="I400" s="83">
        <f>I401+I445</f>
        <v>18466192</v>
      </c>
      <c r="J400" s="133"/>
      <c r="K400" s="133"/>
      <c r="L400" s="168">
        <f>L401+L445</f>
        <v>18466192</v>
      </c>
    </row>
    <row r="401" spans="1:12" ht="21.75" customHeight="1" thickBot="1">
      <c r="A401" t="str">
        <f>B389&amp;"훈련비"</f>
        <v>7훈련비</v>
      </c>
      <c r="B401" s="99" t="s">
        <v>794</v>
      </c>
      <c r="C401" s="100" t="s">
        <v>23</v>
      </c>
      <c r="D401" s="406"/>
      <c r="E401" s="407"/>
      <c r="F401" s="101"/>
      <c r="G401" s="102"/>
      <c r="H401" s="103"/>
      <c r="I401" s="101">
        <f>I402+I403+I406+I410+I419+I428+I429+I433+I437+I441</f>
        <v>17166192</v>
      </c>
      <c r="J401" s="101">
        <f>J402+J403+J406+J410+J419+J428+J429+J433+J437+J441</f>
        <v>0</v>
      </c>
      <c r="K401" s="101"/>
      <c r="L401" s="169">
        <f>L402+L403+L406+L410+L419+L428+L429+L433+L437+L441</f>
        <v>17166192</v>
      </c>
    </row>
    <row r="402" spans="1:12" ht="14.25" thickBot="1">
      <c r="B402" s="105" t="s">
        <v>55</v>
      </c>
      <c r="C402" s="106" t="s">
        <v>13</v>
      </c>
      <c r="D402" s="401" t="s">
        <v>55</v>
      </c>
      <c r="E402" s="402"/>
      <c r="F402" s="288">
        <v>12506</v>
      </c>
      <c r="G402" s="289">
        <v>16</v>
      </c>
      <c r="H402" s="290">
        <v>2</v>
      </c>
      <c r="I402" s="144">
        <f>F402*G402*H402</f>
        <v>400192</v>
      </c>
      <c r="J402" s="144"/>
      <c r="K402" s="144"/>
      <c r="L402" s="170">
        <f>I402+J402</f>
        <v>400192</v>
      </c>
    </row>
    <row r="403" spans="1:12">
      <c r="B403" s="105" t="s">
        <v>56</v>
      </c>
      <c r="C403" s="107" t="s">
        <v>13</v>
      </c>
      <c r="D403" s="384"/>
      <c r="E403" s="403"/>
      <c r="F403" s="147"/>
      <c r="G403" s="148"/>
      <c r="H403" s="149"/>
      <c r="I403" s="147">
        <f t="shared" ref="I403:J403" si="204">SUM(I404:I405)</f>
        <v>0</v>
      </c>
      <c r="J403" s="147">
        <f t="shared" si="204"/>
        <v>0</v>
      </c>
      <c r="K403" s="147"/>
      <c r="L403" s="171">
        <f t="shared" ref="L403" si="205">SUM(L404:L405)</f>
        <v>0</v>
      </c>
    </row>
    <row r="404" spans="1:12">
      <c r="B404" s="69"/>
      <c r="C404" s="70" t="s">
        <v>57</v>
      </c>
      <c r="D404" s="372"/>
      <c r="E404" s="392"/>
      <c r="F404" s="185"/>
      <c r="G404" s="186"/>
      <c r="H404" s="187"/>
      <c r="I404" s="142">
        <f>F404*G404*H404</f>
        <v>0</v>
      </c>
      <c r="J404" s="142"/>
      <c r="K404" s="142"/>
      <c r="L404" s="172">
        <f>I404+J404</f>
        <v>0</v>
      </c>
    </row>
    <row r="405" spans="1:12" ht="14.25" thickBot="1">
      <c r="B405" s="71"/>
      <c r="C405" s="72"/>
      <c r="D405" s="374"/>
      <c r="E405" s="399"/>
      <c r="F405" s="188"/>
      <c r="G405" s="189"/>
      <c r="H405" s="190"/>
      <c r="I405" s="143">
        <f>F405*G405*H405</f>
        <v>0</v>
      </c>
      <c r="J405" s="143"/>
      <c r="K405" s="143"/>
      <c r="L405" s="172">
        <f>I405+J405</f>
        <v>0</v>
      </c>
    </row>
    <row r="406" spans="1:12">
      <c r="B406" s="105" t="s">
        <v>58</v>
      </c>
      <c r="C406" s="107" t="s">
        <v>13</v>
      </c>
      <c r="D406" s="384"/>
      <c r="E406" s="403"/>
      <c r="F406" s="147"/>
      <c r="G406" s="148"/>
      <c r="H406" s="149"/>
      <c r="I406" s="147">
        <f t="shared" ref="I406:J406" si="206">SUM(I407:I409)</f>
        <v>1800000</v>
      </c>
      <c r="J406" s="147">
        <f t="shared" si="206"/>
        <v>0</v>
      </c>
      <c r="K406" s="147"/>
      <c r="L406" s="171">
        <f t="shared" ref="L406" si="207">SUM(L407:L409)</f>
        <v>1800000</v>
      </c>
    </row>
    <row r="407" spans="1:12">
      <c r="B407" s="69"/>
      <c r="C407" s="70" t="s">
        <v>57</v>
      </c>
      <c r="D407" s="372"/>
      <c r="E407" s="392"/>
      <c r="F407" s="185">
        <v>900000</v>
      </c>
      <c r="G407" s="186">
        <v>1</v>
      </c>
      <c r="H407" s="187">
        <v>2</v>
      </c>
      <c r="I407" s="142">
        <f t="shared" ref="I407:I409" si="208">F407*G407*H407</f>
        <v>1800000</v>
      </c>
      <c r="J407" s="142"/>
      <c r="K407" s="142"/>
      <c r="L407" s="172">
        <f>I407+J407</f>
        <v>1800000</v>
      </c>
    </row>
    <row r="408" spans="1:12">
      <c r="B408" s="69"/>
      <c r="C408" s="70"/>
      <c r="D408" s="372"/>
      <c r="E408" s="392"/>
      <c r="F408" s="185"/>
      <c r="G408" s="186"/>
      <c r="H408" s="187"/>
      <c r="I408" s="142">
        <f t="shared" si="208"/>
        <v>0</v>
      </c>
      <c r="J408" s="142"/>
      <c r="K408" s="142"/>
      <c r="L408" s="172">
        <f t="shared" ref="L408:L409" si="209">I408+J408</f>
        <v>0</v>
      </c>
    </row>
    <row r="409" spans="1:12" ht="14.25" thickBot="1">
      <c r="B409" s="71"/>
      <c r="C409" s="72"/>
      <c r="D409" s="374"/>
      <c r="E409" s="399"/>
      <c r="F409" s="191"/>
      <c r="G409" s="192"/>
      <c r="H409" s="193"/>
      <c r="I409" s="143">
        <f t="shared" si="208"/>
        <v>0</v>
      </c>
      <c r="J409" s="143"/>
      <c r="K409" s="143"/>
      <c r="L409" s="172">
        <f t="shared" si="209"/>
        <v>0</v>
      </c>
    </row>
    <row r="410" spans="1:12">
      <c r="B410" s="105" t="s">
        <v>24</v>
      </c>
      <c r="C410" s="108" t="s">
        <v>13</v>
      </c>
      <c r="D410" s="380"/>
      <c r="E410" s="400"/>
      <c r="F410" s="151"/>
      <c r="G410" s="152"/>
      <c r="H410" s="153"/>
      <c r="I410" s="151">
        <f>I411+I415</f>
        <v>10000000</v>
      </c>
      <c r="J410" s="151">
        <f>J411+J415</f>
        <v>0</v>
      </c>
      <c r="K410" s="151"/>
      <c r="L410" s="173">
        <f>L411+L415</f>
        <v>10000000</v>
      </c>
    </row>
    <row r="411" spans="1:12">
      <c r="B411" s="73" t="s">
        <v>59</v>
      </c>
      <c r="C411" s="109" t="s">
        <v>13</v>
      </c>
      <c r="D411" s="397"/>
      <c r="E411" s="398"/>
      <c r="F411" s="154"/>
      <c r="G411" s="155"/>
      <c r="H411" s="156"/>
      <c r="I411" s="154">
        <f t="shared" ref="I411:J411" si="210">SUM(I412:I414)</f>
        <v>2000000</v>
      </c>
      <c r="J411" s="154">
        <f t="shared" si="210"/>
        <v>0</v>
      </c>
      <c r="K411" s="154"/>
      <c r="L411" s="174">
        <f>SUM(L412:L414)</f>
        <v>2000000</v>
      </c>
    </row>
    <row r="412" spans="1:12">
      <c r="B412" s="69"/>
      <c r="C412" s="194" t="s">
        <v>798</v>
      </c>
      <c r="D412" s="372" t="s">
        <v>85</v>
      </c>
      <c r="E412" s="392"/>
      <c r="F412" s="185">
        <v>100000</v>
      </c>
      <c r="G412" s="186">
        <v>10</v>
      </c>
      <c r="H412" s="187">
        <v>2</v>
      </c>
      <c r="I412" s="142">
        <f t="shared" ref="I412:I414" si="211">F412*G412*H412</f>
        <v>2000000</v>
      </c>
      <c r="J412" s="142"/>
      <c r="K412" s="142"/>
      <c r="L412" s="172">
        <f>I412+J412</f>
        <v>2000000</v>
      </c>
    </row>
    <row r="413" spans="1:12">
      <c r="B413" s="69"/>
      <c r="C413" s="194" t="s">
        <v>60</v>
      </c>
      <c r="D413" s="372" t="s">
        <v>86</v>
      </c>
      <c r="E413" s="392"/>
      <c r="F413" s="185"/>
      <c r="G413" s="186"/>
      <c r="H413" s="187"/>
      <c r="I413" s="142">
        <f t="shared" si="211"/>
        <v>0</v>
      </c>
      <c r="J413" s="142"/>
      <c r="K413" s="142"/>
      <c r="L413" s="172">
        <f t="shared" ref="L413:L414" si="212">I413+J413</f>
        <v>0</v>
      </c>
    </row>
    <row r="414" spans="1:12" ht="14.25" thickBot="1">
      <c r="B414" s="74"/>
      <c r="C414" s="195" t="s">
        <v>60</v>
      </c>
      <c r="D414" s="393" t="s">
        <v>87</v>
      </c>
      <c r="E414" s="394"/>
      <c r="F414" s="191"/>
      <c r="G414" s="192"/>
      <c r="H414" s="193"/>
      <c r="I414" s="157">
        <f t="shared" si="211"/>
        <v>0</v>
      </c>
      <c r="J414" s="157"/>
      <c r="K414" s="157"/>
      <c r="L414" s="172">
        <f t="shared" si="212"/>
        <v>0</v>
      </c>
    </row>
    <row r="415" spans="1:12">
      <c r="B415" s="69" t="s">
        <v>61</v>
      </c>
      <c r="C415" s="110" t="s">
        <v>13</v>
      </c>
      <c r="D415" s="397"/>
      <c r="E415" s="398"/>
      <c r="F415" s="158"/>
      <c r="G415" s="159"/>
      <c r="H415" s="160"/>
      <c r="I415" s="161">
        <f t="shared" ref="I415:J415" si="213">SUM(I416:I418)</f>
        <v>8000000</v>
      </c>
      <c r="J415" s="161">
        <f t="shared" si="213"/>
        <v>0</v>
      </c>
      <c r="K415" s="161"/>
      <c r="L415" s="175">
        <f>SUM(L416:L418)</f>
        <v>8000000</v>
      </c>
    </row>
    <row r="416" spans="1:12">
      <c r="B416" s="69"/>
      <c r="C416" s="194" t="s">
        <v>799</v>
      </c>
      <c r="D416" s="372" t="s">
        <v>85</v>
      </c>
      <c r="E416" s="392"/>
      <c r="F416" s="185">
        <v>200000</v>
      </c>
      <c r="G416" s="186">
        <v>20</v>
      </c>
      <c r="H416" s="187">
        <v>2</v>
      </c>
      <c r="I416" s="142">
        <f t="shared" ref="I416:I418" si="214">F416*G416*H416</f>
        <v>8000000</v>
      </c>
      <c r="J416" s="142"/>
      <c r="K416" s="142"/>
      <c r="L416" s="172">
        <f>I416+J416</f>
        <v>8000000</v>
      </c>
    </row>
    <row r="417" spans="2:12">
      <c r="B417" s="69"/>
      <c r="C417" s="194" t="s">
        <v>60</v>
      </c>
      <c r="D417" s="372" t="s">
        <v>86</v>
      </c>
      <c r="E417" s="392"/>
      <c r="F417" s="185"/>
      <c r="G417" s="186"/>
      <c r="H417" s="187"/>
      <c r="I417" s="142">
        <f t="shared" si="214"/>
        <v>0</v>
      </c>
      <c r="J417" s="142"/>
      <c r="K417" s="142"/>
      <c r="L417" s="172">
        <f t="shared" ref="L417:L418" si="215">I417+J417</f>
        <v>0</v>
      </c>
    </row>
    <row r="418" spans="2:12" ht="14.25" thickBot="1">
      <c r="B418" s="71"/>
      <c r="C418" s="196" t="s">
        <v>60</v>
      </c>
      <c r="D418" s="393" t="s">
        <v>87</v>
      </c>
      <c r="E418" s="394"/>
      <c r="F418" s="185"/>
      <c r="G418" s="186"/>
      <c r="H418" s="187"/>
      <c r="I418" s="143">
        <f t="shared" si="214"/>
        <v>0</v>
      </c>
      <c r="J418" s="143"/>
      <c r="K418" s="143"/>
      <c r="L418" s="172">
        <f t="shared" si="215"/>
        <v>0</v>
      </c>
    </row>
    <row r="419" spans="2:12">
      <c r="B419" s="105" t="s">
        <v>62</v>
      </c>
      <c r="C419" s="108" t="s">
        <v>13</v>
      </c>
      <c r="D419" s="395"/>
      <c r="E419" s="396"/>
      <c r="F419" s="151"/>
      <c r="G419" s="152"/>
      <c r="H419" s="153"/>
      <c r="I419" s="151">
        <f>I420+I424</f>
        <v>160000</v>
      </c>
      <c r="J419" s="151">
        <f>J420+J424</f>
        <v>0</v>
      </c>
      <c r="K419" s="151"/>
      <c r="L419" s="173">
        <f>L420+L424</f>
        <v>160000</v>
      </c>
    </row>
    <row r="420" spans="2:12">
      <c r="B420" s="130" t="s">
        <v>25</v>
      </c>
      <c r="C420" s="131" t="s">
        <v>13</v>
      </c>
      <c r="D420" s="390"/>
      <c r="E420" s="391"/>
      <c r="F420" s="162"/>
      <c r="G420" s="163"/>
      <c r="H420" s="164"/>
      <c r="I420" s="162">
        <f>SUM(I421:I423)</f>
        <v>160000</v>
      </c>
      <c r="J420" s="162">
        <f>SUM(J421:J423)</f>
        <v>0</v>
      </c>
      <c r="K420" s="162"/>
      <c r="L420" s="176">
        <f>SUM(L421:L423)</f>
        <v>160000</v>
      </c>
    </row>
    <row r="421" spans="2:12">
      <c r="B421" s="69"/>
      <c r="C421" s="214" t="s">
        <v>798</v>
      </c>
      <c r="D421" s="370"/>
      <c r="E421" s="371"/>
      <c r="F421" s="197">
        <v>80000</v>
      </c>
      <c r="G421" s="198">
        <v>1</v>
      </c>
      <c r="H421" s="199">
        <v>2</v>
      </c>
      <c r="I421" s="165">
        <f t="shared" ref="I421:I423" si="216">F421*G421*H421</f>
        <v>160000</v>
      </c>
      <c r="J421" s="165"/>
      <c r="K421" s="165"/>
      <c r="L421" s="177">
        <f>I421+J421</f>
        <v>160000</v>
      </c>
    </row>
    <row r="422" spans="2:12">
      <c r="B422" s="69"/>
      <c r="C422" s="212"/>
      <c r="D422" s="372"/>
      <c r="E422" s="373"/>
      <c r="F422" s="185"/>
      <c r="G422" s="186"/>
      <c r="H422" s="187"/>
      <c r="I422" s="142">
        <f t="shared" si="216"/>
        <v>0</v>
      </c>
      <c r="J422" s="142"/>
      <c r="K422" s="142"/>
      <c r="L422" s="177">
        <f t="shared" ref="L422:L423" si="217">I422+J422</f>
        <v>0</v>
      </c>
    </row>
    <row r="423" spans="2:12">
      <c r="B423" s="69"/>
      <c r="C423" s="213"/>
      <c r="D423" s="388"/>
      <c r="E423" s="389"/>
      <c r="F423" s="191"/>
      <c r="G423" s="192"/>
      <c r="H423" s="193"/>
      <c r="I423" s="150">
        <f t="shared" si="216"/>
        <v>0</v>
      </c>
      <c r="J423" s="150"/>
      <c r="K423" s="150"/>
      <c r="L423" s="177">
        <f t="shared" si="217"/>
        <v>0</v>
      </c>
    </row>
    <row r="424" spans="2:12">
      <c r="B424" s="130" t="s">
        <v>63</v>
      </c>
      <c r="C424" s="131" t="s">
        <v>13</v>
      </c>
      <c r="D424" s="390"/>
      <c r="E424" s="391"/>
      <c r="F424" s="162"/>
      <c r="G424" s="163"/>
      <c r="H424" s="164"/>
      <c r="I424" s="162">
        <f>SUM(I425:I427)</f>
        <v>0</v>
      </c>
      <c r="J424" s="162">
        <f>SUM(J425:J427)</f>
        <v>0</v>
      </c>
      <c r="K424" s="162"/>
      <c r="L424" s="176">
        <f>SUM(L425:L427)</f>
        <v>0</v>
      </c>
    </row>
    <row r="425" spans="2:12">
      <c r="B425" s="69"/>
      <c r="C425" s="200"/>
      <c r="D425" s="370"/>
      <c r="E425" s="371"/>
      <c r="F425" s="197"/>
      <c r="G425" s="198"/>
      <c r="H425" s="199">
        <v>2</v>
      </c>
      <c r="I425" s="165">
        <f>F425*G425*H425</f>
        <v>0</v>
      </c>
      <c r="J425" s="165"/>
      <c r="K425" s="165"/>
      <c r="L425" s="177">
        <f>I425+J425</f>
        <v>0</v>
      </c>
    </row>
    <row r="426" spans="2:12">
      <c r="B426" s="69"/>
      <c r="C426" s="201"/>
      <c r="D426" s="372"/>
      <c r="E426" s="373"/>
      <c r="F426" s="185"/>
      <c r="G426" s="186"/>
      <c r="H426" s="187"/>
      <c r="I426" s="142">
        <f t="shared" ref="I426:I427" si="218">F426*G426*H426</f>
        <v>0</v>
      </c>
      <c r="J426" s="142"/>
      <c r="K426" s="142"/>
      <c r="L426" s="177">
        <f t="shared" ref="L426:L427" si="219">I426+J426</f>
        <v>0</v>
      </c>
    </row>
    <row r="427" spans="2:12" ht="14.25" thickBot="1">
      <c r="B427" s="71"/>
      <c r="C427" s="202"/>
      <c r="D427" s="374"/>
      <c r="E427" s="375"/>
      <c r="F427" s="188"/>
      <c r="G427" s="189"/>
      <c r="H427" s="190"/>
      <c r="I427" s="143">
        <f t="shared" si="218"/>
        <v>0</v>
      </c>
      <c r="J427" s="143"/>
      <c r="K427" s="143"/>
      <c r="L427" s="177">
        <f t="shared" si="219"/>
        <v>0</v>
      </c>
    </row>
    <row r="428" spans="2:12" ht="30.75" customHeight="1" thickBot="1">
      <c r="B428" s="291" t="s">
        <v>898</v>
      </c>
      <c r="C428" s="107" t="s">
        <v>13</v>
      </c>
      <c r="D428" s="386" t="s">
        <v>26</v>
      </c>
      <c r="E428" s="387"/>
      <c r="F428" s="208">
        <v>9000</v>
      </c>
      <c r="G428" s="209">
        <v>20</v>
      </c>
      <c r="H428" s="210">
        <v>2</v>
      </c>
      <c r="I428" s="147">
        <f>F428*G428*H428</f>
        <v>360000</v>
      </c>
      <c r="J428" s="147"/>
      <c r="K428" s="147"/>
      <c r="L428" s="171">
        <f>I428+J428</f>
        <v>360000</v>
      </c>
    </row>
    <row r="429" spans="2:12">
      <c r="B429" s="129" t="s">
        <v>28</v>
      </c>
      <c r="C429" s="106" t="s">
        <v>13</v>
      </c>
      <c r="D429" s="380"/>
      <c r="E429" s="381"/>
      <c r="F429" s="144"/>
      <c r="G429" s="145"/>
      <c r="H429" s="146"/>
      <c r="I429" s="144">
        <f t="shared" ref="I429:J429" si="220">SUM(I430:I432)</f>
        <v>2400000</v>
      </c>
      <c r="J429" s="144">
        <f t="shared" si="220"/>
        <v>0</v>
      </c>
      <c r="K429" s="144"/>
      <c r="L429" s="170">
        <f t="shared" ref="L429" si="221">SUM(L430:L432)</f>
        <v>2400000</v>
      </c>
    </row>
    <row r="430" spans="2:12">
      <c r="B430" s="69"/>
      <c r="C430" s="200"/>
      <c r="D430" s="370"/>
      <c r="E430" s="371"/>
      <c r="F430" s="197">
        <v>60000</v>
      </c>
      <c r="G430" s="198">
        <v>20</v>
      </c>
      <c r="H430" s="199">
        <v>2</v>
      </c>
      <c r="I430" s="165">
        <f t="shared" ref="I430:I431" si="222">F430*G430*H430</f>
        <v>2400000</v>
      </c>
      <c r="J430" s="165"/>
      <c r="K430" s="165"/>
      <c r="L430" s="177">
        <f>I430+J430</f>
        <v>2400000</v>
      </c>
    </row>
    <row r="431" spans="2:12">
      <c r="B431" s="69"/>
      <c r="C431" s="201"/>
      <c r="D431" s="372"/>
      <c r="E431" s="373"/>
      <c r="F431" s="185"/>
      <c r="G431" s="186"/>
      <c r="H431" s="187"/>
      <c r="I431" s="142">
        <f t="shared" si="222"/>
        <v>0</v>
      </c>
      <c r="J431" s="142"/>
      <c r="K431" s="142"/>
      <c r="L431" s="177">
        <f t="shared" ref="L431:L432" si="223">I431+J431</f>
        <v>0</v>
      </c>
    </row>
    <row r="432" spans="2:12" ht="14.25" thickBot="1">
      <c r="B432" s="71"/>
      <c r="C432" s="202"/>
      <c r="D432" s="374"/>
      <c r="E432" s="375"/>
      <c r="F432" s="188"/>
      <c r="G432" s="189"/>
      <c r="H432" s="190"/>
      <c r="I432" s="143">
        <f>F432*G432*H432</f>
        <v>0</v>
      </c>
      <c r="J432" s="143"/>
      <c r="K432" s="143"/>
      <c r="L432" s="177">
        <f t="shared" si="223"/>
        <v>0</v>
      </c>
    </row>
    <row r="433" spans="1:12">
      <c r="B433" s="105" t="s">
        <v>29</v>
      </c>
      <c r="C433" s="107" t="s">
        <v>13</v>
      </c>
      <c r="D433" s="384" t="s">
        <v>29</v>
      </c>
      <c r="E433" s="385"/>
      <c r="F433" s="147"/>
      <c r="G433" s="148"/>
      <c r="H433" s="149"/>
      <c r="I433" s="147">
        <f t="shared" ref="I433:J433" si="224">SUM(I434:I436)</f>
        <v>800000</v>
      </c>
      <c r="J433" s="147">
        <f t="shared" si="224"/>
        <v>0</v>
      </c>
      <c r="K433" s="147"/>
      <c r="L433" s="171">
        <f t="shared" ref="L433" si="225">SUM(L434:L436)</f>
        <v>800000</v>
      </c>
    </row>
    <row r="434" spans="1:12">
      <c r="B434" s="69"/>
      <c r="C434" s="70" t="s">
        <v>64</v>
      </c>
      <c r="D434" s="372"/>
      <c r="E434" s="373"/>
      <c r="F434" s="185">
        <v>20000</v>
      </c>
      <c r="G434" s="186">
        <v>20</v>
      </c>
      <c r="H434" s="187">
        <v>2</v>
      </c>
      <c r="I434" s="142">
        <f t="shared" ref="I434:I436" si="226">F434*G434*H434</f>
        <v>800000</v>
      </c>
      <c r="J434" s="142"/>
      <c r="K434" s="142"/>
      <c r="L434" s="172">
        <f>I434+J434</f>
        <v>800000</v>
      </c>
    </row>
    <row r="435" spans="1:12">
      <c r="B435" s="69"/>
      <c r="C435" s="70" t="s">
        <v>65</v>
      </c>
      <c r="D435" s="372"/>
      <c r="E435" s="373"/>
      <c r="F435" s="185"/>
      <c r="G435" s="186"/>
      <c r="H435" s="187"/>
      <c r="I435" s="142">
        <f t="shared" si="226"/>
        <v>0</v>
      </c>
      <c r="J435" s="142"/>
      <c r="K435" s="142"/>
      <c r="L435" s="172">
        <f t="shared" ref="L435:L436" si="227">I435+J435</f>
        <v>0</v>
      </c>
    </row>
    <row r="436" spans="1:12" ht="14.25" thickBot="1">
      <c r="B436" s="71"/>
      <c r="C436" s="72"/>
      <c r="D436" s="374"/>
      <c r="E436" s="375"/>
      <c r="F436" s="188"/>
      <c r="G436" s="189"/>
      <c r="H436" s="190"/>
      <c r="I436" s="143">
        <f t="shared" si="226"/>
        <v>0</v>
      </c>
      <c r="J436" s="143"/>
      <c r="K436" s="143"/>
      <c r="L436" s="172">
        <f t="shared" si="227"/>
        <v>0</v>
      </c>
    </row>
    <row r="437" spans="1:12">
      <c r="B437" s="129" t="s">
        <v>66</v>
      </c>
      <c r="C437" s="106" t="s">
        <v>13</v>
      </c>
      <c r="D437" s="380"/>
      <c r="E437" s="381"/>
      <c r="F437" s="144"/>
      <c r="G437" s="145"/>
      <c r="H437" s="146"/>
      <c r="I437" s="144">
        <f t="shared" ref="I437:J437" si="228">SUM(I438:I440)</f>
        <v>120000</v>
      </c>
      <c r="J437" s="144">
        <f t="shared" si="228"/>
        <v>0</v>
      </c>
      <c r="K437" s="144"/>
      <c r="L437" s="170">
        <f t="shared" ref="L437" si="229">SUM(L438:L440)</f>
        <v>120000</v>
      </c>
    </row>
    <row r="438" spans="1:12">
      <c r="B438" s="69"/>
      <c r="C438" s="211" t="s">
        <v>797</v>
      </c>
      <c r="D438" s="370"/>
      <c r="E438" s="371"/>
      <c r="F438" s="197">
        <v>3000</v>
      </c>
      <c r="G438" s="198">
        <v>20</v>
      </c>
      <c r="H438" s="199">
        <v>2</v>
      </c>
      <c r="I438" s="165">
        <f t="shared" ref="I438:I440" si="230">F438*G438*H438</f>
        <v>120000</v>
      </c>
      <c r="J438" s="165"/>
      <c r="K438" s="165"/>
      <c r="L438" s="177">
        <f>I438+J438</f>
        <v>120000</v>
      </c>
    </row>
    <row r="439" spans="1:12">
      <c r="B439" s="69"/>
      <c r="C439" s="70" t="s">
        <v>34</v>
      </c>
      <c r="D439" s="372"/>
      <c r="E439" s="373"/>
      <c r="F439" s="185"/>
      <c r="G439" s="186"/>
      <c r="H439" s="187"/>
      <c r="I439" s="142">
        <f t="shared" si="230"/>
        <v>0</v>
      </c>
      <c r="J439" s="142"/>
      <c r="K439" s="142"/>
      <c r="L439" s="177">
        <f t="shared" ref="L439:L440" si="231">I439+J439</f>
        <v>0</v>
      </c>
    </row>
    <row r="440" spans="1:12" ht="14.25" thickBot="1">
      <c r="B440" s="71"/>
      <c r="C440" s="72"/>
      <c r="D440" s="374"/>
      <c r="E440" s="375"/>
      <c r="F440" s="188"/>
      <c r="G440" s="189"/>
      <c r="H440" s="190"/>
      <c r="I440" s="143">
        <f t="shared" si="230"/>
        <v>0</v>
      </c>
      <c r="J440" s="143"/>
      <c r="K440" s="143"/>
      <c r="L440" s="177">
        <f t="shared" si="231"/>
        <v>0</v>
      </c>
    </row>
    <row r="441" spans="1:12">
      <c r="B441" s="105" t="s">
        <v>67</v>
      </c>
      <c r="C441" s="107" t="s">
        <v>13</v>
      </c>
      <c r="D441" s="382">
        <f>I441/(I402+I403+I406+I410+I419+I428+I429+I433+I437)</f>
        <v>7.0198660963659287E-2</v>
      </c>
      <c r="E441" s="383"/>
      <c r="F441" s="147"/>
      <c r="G441" s="148"/>
      <c r="H441" s="149"/>
      <c r="I441" s="147">
        <f t="shared" ref="I441:J441" si="232">SUM(I442:I444)</f>
        <v>1126000</v>
      </c>
      <c r="J441" s="147">
        <f t="shared" si="232"/>
        <v>0</v>
      </c>
      <c r="K441" s="147"/>
      <c r="L441" s="171">
        <f t="shared" ref="L441" si="233">SUM(L442:L444)</f>
        <v>1126000</v>
      </c>
    </row>
    <row r="442" spans="1:12" ht="16.5" customHeight="1">
      <c r="B442" s="376" t="s">
        <v>81</v>
      </c>
      <c r="C442" s="70" t="s">
        <v>27</v>
      </c>
      <c r="D442" s="372"/>
      <c r="E442" s="373"/>
      <c r="F442" s="185">
        <v>33000</v>
      </c>
      <c r="G442" s="186">
        <v>1</v>
      </c>
      <c r="H442" s="187">
        <v>2</v>
      </c>
      <c r="I442" s="142">
        <f t="shared" ref="I442:I444" si="234">F442*G442*H442</f>
        <v>66000</v>
      </c>
      <c r="J442" s="142"/>
      <c r="K442" s="142"/>
      <c r="L442" s="172">
        <f>I442+J442</f>
        <v>66000</v>
      </c>
    </row>
    <row r="443" spans="1:12">
      <c r="B443" s="376"/>
      <c r="C443" s="70" t="s">
        <v>30</v>
      </c>
      <c r="D443" s="372"/>
      <c r="E443" s="373"/>
      <c r="F443" s="185">
        <v>30000</v>
      </c>
      <c r="G443" s="186">
        <v>1</v>
      </c>
      <c r="H443" s="187">
        <v>2</v>
      </c>
      <c r="I443" s="142">
        <f t="shared" si="234"/>
        <v>60000</v>
      </c>
      <c r="J443" s="142"/>
      <c r="K443" s="142"/>
      <c r="L443" s="172">
        <f t="shared" ref="L443:L444" si="235">I443+J443</f>
        <v>60000</v>
      </c>
    </row>
    <row r="444" spans="1:12" ht="19.5" customHeight="1" thickBot="1">
      <c r="B444" s="377"/>
      <c r="C444" s="72" t="s">
        <v>33</v>
      </c>
      <c r="D444" s="374"/>
      <c r="E444" s="375"/>
      <c r="F444" s="188">
        <v>500000</v>
      </c>
      <c r="G444" s="189">
        <v>1</v>
      </c>
      <c r="H444" s="190">
        <v>2</v>
      </c>
      <c r="I444" s="143">
        <f t="shared" si="234"/>
        <v>1000000</v>
      </c>
      <c r="J444" s="143"/>
      <c r="K444" s="143"/>
      <c r="L444" s="172">
        <f t="shared" si="235"/>
        <v>1000000</v>
      </c>
    </row>
    <row r="445" spans="1:12" ht="18" customHeight="1">
      <c r="B445" s="124" t="s">
        <v>793</v>
      </c>
      <c r="C445" s="125" t="s">
        <v>23</v>
      </c>
      <c r="D445" s="378"/>
      <c r="E445" s="379"/>
      <c r="F445" s="126"/>
      <c r="G445" s="127"/>
      <c r="H445" s="128"/>
      <c r="I445" s="126">
        <f>SUM(I446:I449)</f>
        <v>1300000</v>
      </c>
      <c r="J445" s="126">
        <f>SUM(J446:J449)</f>
        <v>0</v>
      </c>
      <c r="K445" s="126"/>
      <c r="L445" s="178">
        <f>SUM(L446:L449)</f>
        <v>1300000</v>
      </c>
    </row>
    <row r="446" spans="1:12">
      <c r="A446" t="str">
        <f>B389&amp;"식비"</f>
        <v>7식비</v>
      </c>
      <c r="B446" s="111"/>
      <c r="C446" s="110" t="s">
        <v>68</v>
      </c>
      <c r="D446" s="370"/>
      <c r="E446" s="371"/>
      <c r="F446" s="197">
        <v>15000</v>
      </c>
      <c r="G446" s="198">
        <v>20</v>
      </c>
      <c r="H446" s="199">
        <v>2</v>
      </c>
      <c r="I446" s="161">
        <f t="shared" ref="I446:I449" si="236">F446*G446*H446</f>
        <v>600000</v>
      </c>
      <c r="J446" s="161"/>
      <c r="K446" s="161"/>
      <c r="L446" s="175">
        <f>I446+J446</f>
        <v>600000</v>
      </c>
    </row>
    <row r="447" spans="1:12">
      <c r="A447" t="str">
        <f>B389&amp;"숙박비"</f>
        <v>7숙박비</v>
      </c>
      <c r="B447" s="111"/>
      <c r="C447" s="112" t="s">
        <v>82</v>
      </c>
      <c r="D447" s="372"/>
      <c r="E447" s="373"/>
      <c r="F447" s="191"/>
      <c r="G447" s="192"/>
      <c r="H447" s="193"/>
      <c r="I447" s="166">
        <f t="shared" si="236"/>
        <v>0</v>
      </c>
      <c r="J447" s="166"/>
      <c r="K447" s="166"/>
      <c r="L447" s="175">
        <f t="shared" ref="L447:L449" si="237">I447+J447</f>
        <v>0</v>
      </c>
    </row>
    <row r="448" spans="1:12">
      <c r="A448" t="str">
        <f>B389&amp;"수당"</f>
        <v>7수당</v>
      </c>
      <c r="B448" s="111"/>
      <c r="C448" s="112" t="s">
        <v>20</v>
      </c>
      <c r="D448" s="203"/>
      <c r="E448" s="204"/>
      <c r="F448" s="191">
        <v>300000</v>
      </c>
      <c r="G448" s="192">
        <v>1</v>
      </c>
      <c r="H448" s="193">
        <v>1</v>
      </c>
      <c r="I448" s="166">
        <f t="shared" si="236"/>
        <v>300000</v>
      </c>
      <c r="J448" s="166"/>
      <c r="K448" s="166"/>
      <c r="L448" s="175">
        <f t="shared" si="237"/>
        <v>300000</v>
      </c>
    </row>
    <row r="449" spans="1:12" ht="14.25" thickBot="1">
      <c r="A449" t="str">
        <f>B389&amp;"임금"</f>
        <v>7임금</v>
      </c>
      <c r="B449" s="113"/>
      <c r="C449" s="114" t="s">
        <v>83</v>
      </c>
      <c r="D449" s="374"/>
      <c r="E449" s="375"/>
      <c r="F449" s="188">
        <v>400000</v>
      </c>
      <c r="G449" s="189">
        <v>1</v>
      </c>
      <c r="H449" s="190">
        <v>1</v>
      </c>
      <c r="I449" s="167">
        <f t="shared" si="236"/>
        <v>400000</v>
      </c>
      <c r="J449" s="167"/>
      <c r="K449" s="167"/>
      <c r="L449" s="179">
        <f t="shared" si="237"/>
        <v>400000</v>
      </c>
    </row>
    <row r="450" spans="1:12" ht="37.9" customHeight="1"/>
    <row r="451" spans="1:12" ht="37.9" customHeight="1" thickBot="1"/>
    <row r="452" spans="1:12" ht="33.75" customHeight="1">
      <c r="B452" s="123" t="s">
        <v>69</v>
      </c>
      <c r="C452" s="427" t="s">
        <v>43</v>
      </c>
      <c r="D452" s="427"/>
      <c r="E452" s="96" t="s">
        <v>790</v>
      </c>
      <c r="F452" s="96" t="s">
        <v>44</v>
      </c>
      <c r="G452" s="96" t="s">
        <v>45</v>
      </c>
      <c r="H452" s="96" t="s">
        <v>46</v>
      </c>
      <c r="I452" s="96" t="s">
        <v>47</v>
      </c>
      <c r="J452" s="96" t="s">
        <v>48</v>
      </c>
      <c r="K452" s="135"/>
      <c r="L452" s="65"/>
    </row>
    <row r="453" spans="1:12" ht="24.75" customHeight="1" thickBot="1">
      <c r="B453" s="296">
        <f>B389+1</f>
        <v>8</v>
      </c>
      <c r="C453" s="428" t="s">
        <v>800</v>
      </c>
      <c r="D453" s="428"/>
      <c r="E453" s="141" t="s">
        <v>791</v>
      </c>
      <c r="F453" s="141">
        <v>3</v>
      </c>
      <c r="G453" s="215">
        <v>30</v>
      </c>
      <c r="H453" s="141">
        <v>20</v>
      </c>
      <c r="I453" s="141">
        <v>2</v>
      </c>
      <c r="J453" s="104">
        <f>H453*I453</f>
        <v>40</v>
      </c>
      <c r="K453" s="136"/>
      <c r="L453" s="66"/>
    </row>
    <row r="454" spans="1:12" ht="14.25" thickBot="1">
      <c r="B454" s="64"/>
      <c r="C454" s="64"/>
      <c r="D454" s="64"/>
      <c r="E454" s="64"/>
      <c r="F454" s="64"/>
      <c r="G454" s="64"/>
      <c r="H454" s="64"/>
      <c r="I454" s="64"/>
      <c r="J454" s="64"/>
      <c r="K454" s="137"/>
      <c r="L454" s="64"/>
    </row>
    <row r="455" spans="1:12" ht="18.75" customHeight="1">
      <c r="B455" s="421" t="s">
        <v>80</v>
      </c>
      <c r="C455" s="422"/>
      <c r="D455" s="422"/>
      <c r="E455" s="423" t="s">
        <v>785</v>
      </c>
      <c r="F455" s="422"/>
      <c r="G455" s="425" t="s">
        <v>84</v>
      </c>
      <c r="H455" s="423" t="s">
        <v>786</v>
      </c>
      <c r="I455" s="423" t="s">
        <v>787</v>
      </c>
      <c r="J455" s="408" t="s">
        <v>784</v>
      </c>
      <c r="K455" s="138"/>
      <c r="L455" s="64"/>
    </row>
    <row r="456" spans="1:12" ht="47.25" customHeight="1">
      <c r="B456" s="97" t="s">
        <v>22</v>
      </c>
      <c r="C456" s="98" t="s">
        <v>23</v>
      </c>
      <c r="D456" s="216" t="s">
        <v>801</v>
      </c>
      <c r="E456" s="424"/>
      <c r="F456" s="424"/>
      <c r="G456" s="426"/>
      <c r="H456" s="424"/>
      <c r="I456" s="424"/>
      <c r="J456" s="409"/>
      <c r="K456" s="139"/>
      <c r="L456" s="64"/>
    </row>
    <row r="457" spans="1:12" ht="18" customHeight="1">
      <c r="B457" s="67" t="s">
        <v>23</v>
      </c>
      <c r="C457" s="121">
        <f>SUM(C458:C459)</f>
        <v>18466192</v>
      </c>
      <c r="D457" s="410">
        <f>ROUNDDOWN(C458/G453/J453,0)</f>
        <v>14305</v>
      </c>
      <c r="E457" s="412" t="s">
        <v>820</v>
      </c>
      <c r="F457" s="412"/>
      <c r="G457" s="412">
        <v>6</v>
      </c>
      <c r="H457" s="414">
        <v>190306</v>
      </c>
      <c r="I457" s="417">
        <v>6850</v>
      </c>
      <c r="J457" s="419">
        <f>D457/I457</f>
        <v>2.0883211678832119</v>
      </c>
      <c r="K457" s="140"/>
      <c r="L457" s="64"/>
    </row>
    <row r="458" spans="1:12" ht="18" customHeight="1">
      <c r="B458" s="67" t="s">
        <v>796</v>
      </c>
      <c r="C458" s="121">
        <f>L465</f>
        <v>17166192</v>
      </c>
      <c r="D458" s="410"/>
      <c r="E458" s="412"/>
      <c r="F458" s="412"/>
      <c r="G458" s="412"/>
      <c r="H458" s="415"/>
      <c r="I458" s="417"/>
      <c r="J458" s="419"/>
      <c r="K458" s="140"/>
      <c r="L458" s="64"/>
    </row>
    <row r="459" spans="1:12" ht="18" customHeight="1" thickBot="1">
      <c r="B459" s="68" t="s">
        <v>795</v>
      </c>
      <c r="C459" s="122">
        <f>L509</f>
        <v>1300000</v>
      </c>
      <c r="D459" s="411"/>
      <c r="E459" s="413"/>
      <c r="F459" s="413"/>
      <c r="G459" s="413"/>
      <c r="H459" s="416"/>
      <c r="I459" s="418"/>
      <c r="J459" s="420"/>
      <c r="K459" s="140"/>
      <c r="L459" s="64"/>
    </row>
    <row r="460" spans="1:12" ht="18" customHeight="1">
      <c r="B460" s="180"/>
      <c r="C460" s="205"/>
      <c r="D460" s="206"/>
      <c r="E460" s="181"/>
      <c r="F460" s="181"/>
      <c r="G460" s="181"/>
      <c r="H460" s="183"/>
      <c r="I460" s="184"/>
      <c r="J460" s="207"/>
      <c r="K460" s="182"/>
      <c r="L460" s="64"/>
    </row>
    <row r="461" spans="1:12" ht="14.25" thickBot="1">
      <c r="B461" s="64"/>
      <c r="C461" s="64"/>
      <c r="D461" s="64"/>
      <c r="E461" s="64"/>
      <c r="F461" s="64"/>
      <c r="G461" s="64"/>
      <c r="H461" s="64"/>
      <c r="I461" s="64"/>
      <c r="J461" s="64"/>
      <c r="K461" s="64"/>
      <c r="L461" s="64"/>
    </row>
    <row r="462" spans="1:12" ht="19.5" customHeight="1" thickBot="1">
      <c r="B462" s="64"/>
      <c r="C462" s="64"/>
      <c r="D462" s="64"/>
      <c r="E462" s="64"/>
      <c r="F462" s="297" t="s">
        <v>75</v>
      </c>
      <c r="G462" s="298"/>
      <c r="H462" s="298"/>
      <c r="I462" s="300"/>
      <c r="J462" s="301" t="s">
        <v>35</v>
      </c>
      <c r="K462" s="302"/>
      <c r="L462" s="303" t="s">
        <v>77</v>
      </c>
    </row>
    <row r="463" spans="1:12" ht="18.75" customHeight="1" thickBot="1">
      <c r="B463" s="75" t="s">
        <v>31</v>
      </c>
      <c r="C463" s="76" t="s">
        <v>51</v>
      </c>
      <c r="D463" s="404" t="s">
        <v>52</v>
      </c>
      <c r="E463" s="405"/>
      <c r="F463" s="75" t="s">
        <v>53</v>
      </c>
      <c r="G463" s="76" t="s">
        <v>54</v>
      </c>
      <c r="H463" s="77" t="s">
        <v>21</v>
      </c>
      <c r="I463" s="75" t="s">
        <v>49</v>
      </c>
      <c r="J463" s="132" t="s">
        <v>788</v>
      </c>
      <c r="K463" s="304" t="s">
        <v>789</v>
      </c>
      <c r="L463" s="303" t="s">
        <v>49</v>
      </c>
    </row>
    <row r="464" spans="1:12" ht="21" customHeight="1" thickBot="1">
      <c r="B464" s="78" t="s">
        <v>23</v>
      </c>
      <c r="C464" s="79"/>
      <c r="D464" s="404"/>
      <c r="E464" s="405"/>
      <c r="F464" s="80"/>
      <c r="G464" s="81"/>
      <c r="H464" s="82"/>
      <c r="I464" s="83">
        <f>I465+I509</f>
        <v>18466192</v>
      </c>
      <c r="J464" s="133"/>
      <c r="K464" s="133"/>
      <c r="L464" s="168">
        <f>L465+L509</f>
        <v>18466192</v>
      </c>
    </row>
    <row r="465" spans="1:12" ht="21.75" customHeight="1" thickBot="1">
      <c r="A465" t="str">
        <f>B453&amp;"훈련비"</f>
        <v>8훈련비</v>
      </c>
      <c r="B465" s="99" t="s">
        <v>794</v>
      </c>
      <c r="C465" s="100" t="s">
        <v>23</v>
      </c>
      <c r="D465" s="406"/>
      <c r="E465" s="407"/>
      <c r="F465" s="101"/>
      <c r="G465" s="102"/>
      <c r="H465" s="103"/>
      <c r="I465" s="101">
        <f>I466+I467+I470+I474+I483+I492+I493+I497+I501+I505</f>
        <v>17166192</v>
      </c>
      <c r="J465" s="101">
        <f>J466+J467+J470+J474+J483+J492+J493+J497+J501+J505</f>
        <v>0</v>
      </c>
      <c r="K465" s="101"/>
      <c r="L465" s="169">
        <f>L466+L467+L470+L474+L483+L492+L493+L497+L501+L505</f>
        <v>17166192</v>
      </c>
    </row>
    <row r="466" spans="1:12" ht="14.25" thickBot="1">
      <c r="B466" s="105" t="s">
        <v>55</v>
      </c>
      <c r="C466" s="106" t="s">
        <v>13</v>
      </c>
      <c r="D466" s="401" t="s">
        <v>55</v>
      </c>
      <c r="E466" s="402"/>
      <c r="F466" s="288">
        <v>12506</v>
      </c>
      <c r="G466" s="289">
        <v>16</v>
      </c>
      <c r="H466" s="290">
        <v>2</v>
      </c>
      <c r="I466" s="144">
        <f>F466*G466*H466</f>
        <v>400192</v>
      </c>
      <c r="J466" s="144"/>
      <c r="K466" s="144"/>
      <c r="L466" s="170">
        <f>I466+J466</f>
        <v>400192</v>
      </c>
    </row>
    <row r="467" spans="1:12">
      <c r="B467" s="105" t="s">
        <v>56</v>
      </c>
      <c r="C467" s="107" t="s">
        <v>13</v>
      </c>
      <c r="D467" s="384"/>
      <c r="E467" s="403"/>
      <c r="F467" s="147"/>
      <c r="G467" s="148"/>
      <c r="H467" s="149"/>
      <c r="I467" s="147">
        <f t="shared" ref="I467:J467" si="238">SUM(I468:I469)</f>
        <v>0</v>
      </c>
      <c r="J467" s="147">
        <f t="shared" si="238"/>
        <v>0</v>
      </c>
      <c r="K467" s="147"/>
      <c r="L467" s="171">
        <f t="shared" ref="L467" si="239">SUM(L468:L469)</f>
        <v>0</v>
      </c>
    </row>
    <row r="468" spans="1:12">
      <c r="B468" s="69"/>
      <c r="C468" s="70" t="s">
        <v>57</v>
      </c>
      <c r="D468" s="372"/>
      <c r="E468" s="392"/>
      <c r="F468" s="185"/>
      <c r="G468" s="186"/>
      <c r="H468" s="187"/>
      <c r="I468" s="142">
        <f>F468*G468*H468</f>
        <v>0</v>
      </c>
      <c r="J468" s="142"/>
      <c r="K468" s="142"/>
      <c r="L468" s="172">
        <f>I468+J468</f>
        <v>0</v>
      </c>
    </row>
    <row r="469" spans="1:12" ht="14.25" thickBot="1">
      <c r="B469" s="71"/>
      <c r="C469" s="72"/>
      <c r="D469" s="374"/>
      <c r="E469" s="399"/>
      <c r="F469" s="188"/>
      <c r="G469" s="189"/>
      <c r="H469" s="190"/>
      <c r="I469" s="143">
        <f>F469*G469*H469</f>
        <v>0</v>
      </c>
      <c r="J469" s="143"/>
      <c r="K469" s="143"/>
      <c r="L469" s="172">
        <f>I469+J469</f>
        <v>0</v>
      </c>
    </row>
    <row r="470" spans="1:12">
      <c r="B470" s="105" t="s">
        <v>58</v>
      </c>
      <c r="C470" s="107" t="s">
        <v>13</v>
      </c>
      <c r="D470" s="384"/>
      <c r="E470" s="403"/>
      <c r="F470" s="147"/>
      <c r="G470" s="148"/>
      <c r="H470" s="149"/>
      <c r="I470" s="147">
        <f t="shared" ref="I470:J470" si="240">SUM(I471:I473)</f>
        <v>1800000</v>
      </c>
      <c r="J470" s="147">
        <f t="shared" si="240"/>
        <v>0</v>
      </c>
      <c r="K470" s="147"/>
      <c r="L470" s="171">
        <f t="shared" ref="L470" si="241">SUM(L471:L473)</f>
        <v>1800000</v>
      </c>
    </row>
    <row r="471" spans="1:12">
      <c r="B471" s="69"/>
      <c r="C471" s="70" t="s">
        <v>57</v>
      </c>
      <c r="D471" s="372"/>
      <c r="E471" s="392"/>
      <c r="F471" s="185">
        <v>900000</v>
      </c>
      <c r="G471" s="186">
        <v>1</v>
      </c>
      <c r="H471" s="187">
        <v>2</v>
      </c>
      <c r="I471" s="142">
        <f t="shared" ref="I471:I473" si="242">F471*G471*H471</f>
        <v>1800000</v>
      </c>
      <c r="J471" s="142"/>
      <c r="K471" s="142"/>
      <c r="L471" s="172">
        <f>I471+J471</f>
        <v>1800000</v>
      </c>
    </row>
    <row r="472" spans="1:12">
      <c r="B472" s="69"/>
      <c r="C472" s="70"/>
      <c r="D472" s="372"/>
      <c r="E472" s="392"/>
      <c r="F472" s="185"/>
      <c r="G472" s="186"/>
      <c r="H472" s="187"/>
      <c r="I472" s="142">
        <f t="shared" si="242"/>
        <v>0</v>
      </c>
      <c r="J472" s="142"/>
      <c r="K472" s="142"/>
      <c r="L472" s="172">
        <f t="shared" ref="L472:L473" si="243">I472+J472</f>
        <v>0</v>
      </c>
    </row>
    <row r="473" spans="1:12" ht="14.25" thickBot="1">
      <c r="B473" s="71"/>
      <c r="C473" s="72"/>
      <c r="D473" s="374"/>
      <c r="E473" s="399"/>
      <c r="F473" s="191"/>
      <c r="G473" s="192"/>
      <c r="H473" s="193"/>
      <c r="I473" s="143">
        <f t="shared" si="242"/>
        <v>0</v>
      </c>
      <c r="J473" s="143"/>
      <c r="K473" s="143"/>
      <c r="L473" s="172">
        <f t="shared" si="243"/>
        <v>0</v>
      </c>
    </row>
    <row r="474" spans="1:12">
      <c r="B474" s="105" t="s">
        <v>24</v>
      </c>
      <c r="C474" s="108" t="s">
        <v>13</v>
      </c>
      <c r="D474" s="380"/>
      <c r="E474" s="400"/>
      <c r="F474" s="151"/>
      <c r="G474" s="152"/>
      <c r="H474" s="153"/>
      <c r="I474" s="151">
        <f>I475+I479</f>
        <v>10000000</v>
      </c>
      <c r="J474" s="151">
        <f>J475+J479</f>
        <v>0</v>
      </c>
      <c r="K474" s="151"/>
      <c r="L474" s="173">
        <f>L475+L479</f>
        <v>10000000</v>
      </c>
    </row>
    <row r="475" spans="1:12">
      <c r="B475" s="73" t="s">
        <v>59</v>
      </c>
      <c r="C475" s="109" t="s">
        <v>13</v>
      </c>
      <c r="D475" s="397"/>
      <c r="E475" s="398"/>
      <c r="F475" s="154"/>
      <c r="G475" s="155"/>
      <c r="H475" s="156"/>
      <c r="I475" s="154">
        <f t="shared" ref="I475:J475" si="244">SUM(I476:I478)</f>
        <v>2000000</v>
      </c>
      <c r="J475" s="154">
        <f t="shared" si="244"/>
        <v>0</v>
      </c>
      <c r="K475" s="154"/>
      <c r="L475" s="174">
        <f>SUM(L476:L478)</f>
        <v>2000000</v>
      </c>
    </row>
    <row r="476" spans="1:12">
      <c r="B476" s="69"/>
      <c r="C476" s="194" t="s">
        <v>798</v>
      </c>
      <c r="D476" s="372" t="s">
        <v>85</v>
      </c>
      <c r="E476" s="392"/>
      <c r="F476" s="185">
        <v>100000</v>
      </c>
      <c r="G476" s="186">
        <v>10</v>
      </c>
      <c r="H476" s="187">
        <v>2</v>
      </c>
      <c r="I476" s="142">
        <f t="shared" ref="I476:I478" si="245">F476*G476*H476</f>
        <v>2000000</v>
      </c>
      <c r="J476" s="142"/>
      <c r="K476" s="142"/>
      <c r="L476" s="172">
        <f>I476+J476</f>
        <v>2000000</v>
      </c>
    </row>
    <row r="477" spans="1:12">
      <c r="B477" s="69"/>
      <c r="C477" s="194" t="s">
        <v>60</v>
      </c>
      <c r="D477" s="372" t="s">
        <v>86</v>
      </c>
      <c r="E477" s="392"/>
      <c r="F477" s="185"/>
      <c r="G477" s="186"/>
      <c r="H477" s="187"/>
      <c r="I477" s="142">
        <f t="shared" si="245"/>
        <v>0</v>
      </c>
      <c r="J477" s="142"/>
      <c r="K477" s="142"/>
      <c r="L477" s="172">
        <f t="shared" ref="L477:L478" si="246">I477+J477</f>
        <v>0</v>
      </c>
    </row>
    <row r="478" spans="1:12" ht="14.25" thickBot="1">
      <c r="B478" s="74"/>
      <c r="C478" s="195" t="s">
        <v>60</v>
      </c>
      <c r="D478" s="393" t="s">
        <v>87</v>
      </c>
      <c r="E478" s="394"/>
      <c r="F478" s="191"/>
      <c r="G478" s="192"/>
      <c r="H478" s="193"/>
      <c r="I478" s="157">
        <f t="shared" si="245"/>
        <v>0</v>
      </c>
      <c r="J478" s="157"/>
      <c r="K478" s="157"/>
      <c r="L478" s="172">
        <f t="shared" si="246"/>
        <v>0</v>
      </c>
    </row>
    <row r="479" spans="1:12">
      <c r="B479" s="69" t="s">
        <v>61</v>
      </c>
      <c r="C479" s="110" t="s">
        <v>13</v>
      </c>
      <c r="D479" s="397"/>
      <c r="E479" s="398"/>
      <c r="F479" s="158"/>
      <c r="G479" s="159"/>
      <c r="H479" s="160"/>
      <c r="I479" s="161">
        <f t="shared" ref="I479:J479" si="247">SUM(I480:I482)</f>
        <v>8000000</v>
      </c>
      <c r="J479" s="161">
        <f t="shared" si="247"/>
        <v>0</v>
      </c>
      <c r="K479" s="161"/>
      <c r="L479" s="175">
        <f>SUM(L480:L482)</f>
        <v>8000000</v>
      </c>
    </row>
    <row r="480" spans="1:12">
      <c r="B480" s="69"/>
      <c r="C480" s="194" t="s">
        <v>799</v>
      </c>
      <c r="D480" s="372" t="s">
        <v>85</v>
      </c>
      <c r="E480" s="392"/>
      <c r="F480" s="185">
        <v>200000</v>
      </c>
      <c r="G480" s="186">
        <v>20</v>
      </c>
      <c r="H480" s="187">
        <v>2</v>
      </c>
      <c r="I480" s="142">
        <f t="shared" ref="I480:I482" si="248">F480*G480*H480</f>
        <v>8000000</v>
      </c>
      <c r="J480" s="142"/>
      <c r="K480" s="142"/>
      <c r="L480" s="172">
        <f>I480+J480</f>
        <v>8000000</v>
      </c>
    </row>
    <row r="481" spans="2:12">
      <c r="B481" s="69"/>
      <c r="C481" s="194" t="s">
        <v>60</v>
      </c>
      <c r="D481" s="372" t="s">
        <v>86</v>
      </c>
      <c r="E481" s="392"/>
      <c r="F481" s="185"/>
      <c r="G481" s="186"/>
      <c r="H481" s="187"/>
      <c r="I481" s="142">
        <f t="shared" si="248"/>
        <v>0</v>
      </c>
      <c r="J481" s="142"/>
      <c r="K481" s="142"/>
      <c r="L481" s="172">
        <f t="shared" ref="L481:L482" si="249">I481+J481</f>
        <v>0</v>
      </c>
    </row>
    <row r="482" spans="2:12" ht="14.25" thickBot="1">
      <c r="B482" s="71"/>
      <c r="C482" s="196" t="s">
        <v>60</v>
      </c>
      <c r="D482" s="393" t="s">
        <v>87</v>
      </c>
      <c r="E482" s="394"/>
      <c r="F482" s="185"/>
      <c r="G482" s="186"/>
      <c r="H482" s="187"/>
      <c r="I482" s="143">
        <f t="shared" si="248"/>
        <v>0</v>
      </c>
      <c r="J482" s="143"/>
      <c r="K482" s="143"/>
      <c r="L482" s="172">
        <f t="shared" si="249"/>
        <v>0</v>
      </c>
    </row>
    <row r="483" spans="2:12">
      <c r="B483" s="105" t="s">
        <v>62</v>
      </c>
      <c r="C483" s="108" t="s">
        <v>13</v>
      </c>
      <c r="D483" s="395"/>
      <c r="E483" s="396"/>
      <c r="F483" s="151"/>
      <c r="G483" s="152"/>
      <c r="H483" s="153"/>
      <c r="I483" s="151">
        <f>I484+I488</f>
        <v>160000</v>
      </c>
      <c r="J483" s="151">
        <f>J484+J488</f>
        <v>0</v>
      </c>
      <c r="K483" s="151"/>
      <c r="L483" s="173">
        <f>L484+L488</f>
        <v>160000</v>
      </c>
    </row>
    <row r="484" spans="2:12">
      <c r="B484" s="130" t="s">
        <v>25</v>
      </c>
      <c r="C484" s="131" t="s">
        <v>13</v>
      </c>
      <c r="D484" s="390"/>
      <c r="E484" s="391"/>
      <c r="F484" s="162"/>
      <c r="G484" s="163"/>
      <c r="H484" s="164"/>
      <c r="I484" s="162">
        <f>SUM(I485:I487)</f>
        <v>160000</v>
      </c>
      <c r="J484" s="162">
        <f>SUM(J485:J487)</f>
        <v>0</v>
      </c>
      <c r="K484" s="162"/>
      <c r="L484" s="176">
        <f>SUM(L485:L487)</f>
        <v>160000</v>
      </c>
    </row>
    <row r="485" spans="2:12">
      <c r="B485" s="69"/>
      <c r="C485" s="214" t="s">
        <v>798</v>
      </c>
      <c r="D485" s="370"/>
      <c r="E485" s="371"/>
      <c r="F485" s="197">
        <v>80000</v>
      </c>
      <c r="G485" s="198">
        <v>1</v>
      </c>
      <c r="H485" s="199">
        <v>2</v>
      </c>
      <c r="I485" s="165">
        <f t="shared" ref="I485:I487" si="250">F485*G485*H485</f>
        <v>160000</v>
      </c>
      <c r="J485" s="165"/>
      <c r="K485" s="165"/>
      <c r="L485" s="177">
        <f>I485+J485</f>
        <v>160000</v>
      </c>
    </row>
    <row r="486" spans="2:12">
      <c r="B486" s="69"/>
      <c r="C486" s="212"/>
      <c r="D486" s="372"/>
      <c r="E486" s="373"/>
      <c r="F486" s="185"/>
      <c r="G486" s="186"/>
      <c r="H486" s="187"/>
      <c r="I486" s="142">
        <f t="shared" si="250"/>
        <v>0</v>
      </c>
      <c r="J486" s="142"/>
      <c r="K486" s="142"/>
      <c r="L486" s="177">
        <f t="shared" ref="L486:L487" si="251">I486+J486</f>
        <v>0</v>
      </c>
    </row>
    <row r="487" spans="2:12">
      <c r="B487" s="69"/>
      <c r="C487" s="213"/>
      <c r="D487" s="388"/>
      <c r="E487" s="389"/>
      <c r="F487" s="191"/>
      <c r="G487" s="192"/>
      <c r="H487" s="193"/>
      <c r="I487" s="150">
        <f t="shared" si="250"/>
        <v>0</v>
      </c>
      <c r="J487" s="150"/>
      <c r="K487" s="150"/>
      <c r="L487" s="177">
        <f t="shared" si="251"/>
        <v>0</v>
      </c>
    </row>
    <row r="488" spans="2:12">
      <c r="B488" s="130" t="s">
        <v>63</v>
      </c>
      <c r="C488" s="131" t="s">
        <v>13</v>
      </c>
      <c r="D488" s="390"/>
      <c r="E488" s="391"/>
      <c r="F488" s="162"/>
      <c r="G488" s="163"/>
      <c r="H488" s="164"/>
      <c r="I488" s="162">
        <f>SUM(I489:I491)</f>
        <v>0</v>
      </c>
      <c r="J488" s="162">
        <f>SUM(J489:J491)</f>
        <v>0</v>
      </c>
      <c r="K488" s="162"/>
      <c r="L488" s="176">
        <f>SUM(L489:L491)</f>
        <v>0</v>
      </c>
    </row>
    <row r="489" spans="2:12">
      <c r="B489" s="69"/>
      <c r="C489" s="200"/>
      <c r="D489" s="370"/>
      <c r="E489" s="371"/>
      <c r="F489" s="197"/>
      <c r="G489" s="198"/>
      <c r="H489" s="199">
        <v>2</v>
      </c>
      <c r="I489" s="165">
        <f>F489*G489*H489</f>
        <v>0</v>
      </c>
      <c r="J489" s="165"/>
      <c r="K489" s="165"/>
      <c r="L489" s="177">
        <f>I489+J489</f>
        <v>0</v>
      </c>
    </row>
    <row r="490" spans="2:12">
      <c r="B490" s="69"/>
      <c r="C490" s="201"/>
      <c r="D490" s="372"/>
      <c r="E490" s="373"/>
      <c r="F490" s="185"/>
      <c r="G490" s="186"/>
      <c r="H490" s="187"/>
      <c r="I490" s="142">
        <f t="shared" ref="I490:I491" si="252">F490*G490*H490</f>
        <v>0</v>
      </c>
      <c r="J490" s="142"/>
      <c r="K490" s="142"/>
      <c r="L490" s="177">
        <f t="shared" ref="L490:L491" si="253">I490+J490</f>
        <v>0</v>
      </c>
    </row>
    <row r="491" spans="2:12" ht="14.25" thickBot="1">
      <c r="B491" s="71"/>
      <c r="C491" s="202"/>
      <c r="D491" s="374"/>
      <c r="E491" s="375"/>
      <c r="F491" s="188"/>
      <c r="G491" s="189"/>
      <c r="H491" s="190"/>
      <c r="I491" s="143">
        <f t="shared" si="252"/>
        <v>0</v>
      </c>
      <c r="J491" s="143"/>
      <c r="K491" s="143"/>
      <c r="L491" s="177">
        <f t="shared" si="253"/>
        <v>0</v>
      </c>
    </row>
    <row r="492" spans="2:12" ht="30.75" customHeight="1" thickBot="1">
      <c r="B492" s="291" t="s">
        <v>898</v>
      </c>
      <c r="C492" s="107" t="s">
        <v>13</v>
      </c>
      <c r="D492" s="386" t="s">
        <v>26</v>
      </c>
      <c r="E492" s="387"/>
      <c r="F492" s="208">
        <v>9000</v>
      </c>
      <c r="G492" s="209">
        <v>20</v>
      </c>
      <c r="H492" s="210">
        <v>2</v>
      </c>
      <c r="I492" s="147">
        <f>F492*G492*H492</f>
        <v>360000</v>
      </c>
      <c r="J492" s="147"/>
      <c r="K492" s="147"/>
      <c r="L492" s="171">
        <f>I492+J492</f>
        <v>360000</v>
      </c>
    </row>
    <row r="493" spans="2:12">
      <c r="B493" s="129" t="s">
        <v>28</v>
      </c>
      <c r="C493" s="106" t="s">
        <v>13</v>
      </c>
      <c r="D493" s="380"/>
      <c r="E493" s="381"/>
      <c r="F493" s="144"/>
      <c r="G493" s="145"/>
      <c r="H493" s="146"/>
      <c r="I493" s="144">
        <f t="shared" ref="I493:J493" si="254">SUM(I494:I496)</f>
        <v>2400000</v>
      </c>
      <c r="J493" s="144">
        <f t="shared" si="254"/>
        <v>0</v>
      </c>
      <c r="K493" s="144"/>
      <c r="L493" s="170">
        <f t="shared" ref="L493" si="255">SUM(L494:L496)</f>
        <v>2400000</v>
      </c>
    </row>
    <row r="494" spans="2:12">
      <c r="B494" s="69"/>
      <c r="C494" s="200"/>
      <c r="D494" s="370"/>
      <c r="E494" s="371"/>
      <c r="F494" s="197">
        <v>60000</v>
      </c>
      <c r="G494" s="198">
        <v>20</v>
      </c>
      <c r="H494" s="199">
        <v>2</v>
      </c>
      <c r="I494" s="165">
        <f t="shared" ref="I494:I495" si="256">F494*G494*H494</f>
        <v>2400000</v>
      </c>
      <c r="J494" s="165"/>
      <c r="K494" s="165"/>
      <c r="L494" s="177">
        <f>I494+J494</f>
        <v>2400000</v>
      </c>
    </row>
    <row r="495" spans="2:12">
      <c r="B495" s="69"/>
      <c r="C495" s="201"/>
      <c r="D495" s="372"/>
      <c r="E495" s="373"/>
      <c r="F495" s="185"/>
      <c r="G495" s="186"/>
      <c r="H495" s="187"/>
      <c r="I495" s="142">
        <f t="shared" si="256"/>
        <v>0</v>
      </c>
      <c r="J495" s="142"/>
      <c r="K495" s="142"/>
      <c r="L495" s="177">
        <f t="shared" ref="L495:L496" si="257">I495+J495</f>
        <v>0</v>
      </c>
    </row>
    <row r="496" spans="2:12" ht="14.25" thickBot="1">
      <c r="B496" s="71"/>
      <c r="C496" s="202"/>
      <c r="D496" s="374"/>
      <c r="E496" s="375"/>
      <c r="F496" s="188"/>
      <c r="G496" s="189"/>
      <c r="H496" s="190"/>
      <c r="I496" s="143">
        <f>F496*G496*H496</f>
        <v>0</v>
      </c>
      <c r="J496" s="143"/>
      <c r="K496" s="143"/>
      <c r="L496" s="177">
        <f t="shared" si="257"/>
        <v>0</v>
      </c>
    </row>
    <row r="497" spans="1:12">
      <c r="B497" s="105" t="s">
        <v>29</v>
      </c>
      <c r="C497" s="107" t="s">
        <v>13</v>
      </c>
      <c r="D497" s="384" t="s">
        <v>29</v>
      </c>
      <c r="E497" s="385"/>
      <c r="F497" s="147"/>
      <c r="G497" s="148"/>
      <c r="H497" s="149"/>
      <c r="I497" s="147">
        <f t="shared" ref="I497:J497" si="258">SUM(I498:I500)</f>
        <v>800000</v>
      </c>
      <c r="J497" s="147">
        <f t="shared" si="258"/>
        <v>0</v>
      </c>
      <c r="K497" s="147"/>
      <c r="L497" s="171">
        <f t="shared" ref="L497" si="259">SUM(L498:L500)</f>
        <v>800000</v>
      </c>
    </row>
    <row r="498" spans="1:12">
      <c r="B498" s="69"/>
      <c r="C498" s="70" t="s">
        <v>64</v>
      </c>
      <c r="D498" s="372"/>
      <c r="E498" s="373"/>
      <c r="F498" s="185">
        <v>20000</v>
      </c>
      <c r="G498" s="186">
        <v>20</v>
      </c>
      <c r="H498" s="187">
        <v>2</v>
      </c>
      <c r="I498" s="142">
        <f t="shared" ref="I498:I500" si="260">F498*G498*H498</f>
        <v>800000</v>
      </c>
      <c r="J498" s="142"/>
      <c r="K498" s="142"/>
      <c r="L498" s="172">
        <f>I498+J498</f>
        <v>800000</v>
      </c>
    </row>
    <row r="499" spans="1:12">
      <c r="B499" s="69"/>
      <c r="C499" s="70" t="s">
        <v>65</v>
      </c>
      <c r="D499" s="372"/>
      <c r="E499" s="373"/>
      <c r="F499" s="185"/>
      <c r="G499" s="186"/>
      <c r="H499" s="187"/>
      <c r="I499" s="142">
        <f t="shared" si="260"/>
        <v>0</v>
      </c>
      <c r="J499" s="142"/>
      <c r="K499" s="142"/>
      <c r="L499" s="172">
        <f t="shared" ref="L499:L500" si="261">I499+J499</f>
        <v>0</v>
      </c>
    </row>
    <row r="500" spans="1:12" ht="14.25" thickBot="1">
      <c r="B500" s="71"/>
      <c r="C500" s="72"/>
      <c r="D500" s="374"/>
      <c r="E500" s="375"/>
      <c r="F500" s="188"/>
      <c r="G500" s="189"/>
      <c r="H500" s="190"/>
      <c r="I500" s="143">
        <f t="shared" si="260"/>
        <v>0</v>
      </c>
      <c r="J500" s="143"/>
      <c r="K500" s="143"/>
      <c r="L500" s="172">
        <f t="shared" si="261"/>
        <v>0</v>
      </c>
    </row>
    <row r="501" spans="1:12">
      <c r="B501" s="129" t="s">
        <v>66</v>
      </c>
      <c r="C501" s="106" t="s">
        <v>13</v>
      </c>
      <c r="D501" s="380"/>
      <c r="E501" s="381"/>
      <c r="F501" s="144"/>
      <c r="G501" s="145"/>
      <c r="H501" s="146"/>
      <c r="I501" s="144">
        <f t="shared" ref="I501:J501" si="262">SUM(I502:I504)</f>
        <v>120000</v>
      </c>
      <c r="J501" s="144">
        <f t="shared" si="262"/>
        <v>0</v>
      </c>
      <c r="K501" s="144"/>
      <c r="L501" s="170">
        <f t="shared" ref="L501" si="263">SUM(L502:L504)</f>
        <v>120000</v>
      </c>
    </row>
    <row r="502" spans="1:12">
      <c r="B502" s="69"/>
      <c r="C502" s="211" t="s">
        <v>797</v>
      </c>
      <c r="D502" s="370"/>
      <c r="E502" s="371"/>
      <c r="F502" s="197">
        <v>3000</v>
      </c>
      <c r="G502" s="198">
        <v>20</v>
      </c>
      <c r="H502" s="199">
        <v>2</v>
      </c>
      <c r="I502" s="165">
        <f t="shared" ref="I502:I504" si="264">F502*G502*H502</f>
        <v>120000</v>
      </c>
      <c r="J502" s="165"/>
      <c r="K502" s="165"/>
      <c r="L502" s="177">
        <f>I502+J502</f>
        <v>120000</v>
      </c>
    </row>
    <row r="503" spans="1:12">
      <c r="B503" s="69"/>
      <c r="C503" s="70" t="s">
        <v>34</v>
      </c>
      <c r="D503" s="372"/>
      <c r="E503" s="373"/>
      <c r="F503" s="185"/>
      <c r="G503" s="186"/>
      <c r="H503" s="187"/>
      <c r="I503" s="142">
        <f t="shared" si="264"/>
        <v>0</v>
      </c>
      <c r="J503" s="142"/>
      <c r="K503" s="142"/>
      <c r="L503" s="177">
        <f t="shared" ref="L503:L504" si="265">I503+J503</f>
        <v>0</v>
      </c>
    </row>
    <row r="504" spans="1:12" ht="14.25" thickBot="1">
      <c r="B504" s="71"/>
      <c r="C504" s="72"/>
      <c r="D504" s="374"/>
      <c r="E504" s="375"/>
      <c r="F504" s="188"/>
      <c r="G504" s="189"/>
      <c r="H504" s="190"/>
      <c r="I504" s="143">
        <f t="shared" si="264"/>
        <v>0</v>
      </c>
      <c r="J504" s="143"/>
      <c r="K504" s="143"/>
      <c r="L504" s="177">
        <f t="shared" si="265"/>
        <v>0</v>
      </c>
    </row>
    <row r="505" spans="1:12">
      <c r="B505" s="105" t="s">
        <v>67</v>
      </c>
      <c r="C505" s="107" t="s">
        <v>13</v>
      </c>
      <c r="D505" s="382">
        <f>I505/(I466+I467+I470+I474+I483+I492+I493+I497+I501)</f>
        <v>7.0198660963659287E-2</v>
      </c>
      <c r="E505" s="383"/>
      <c r="F505" s="147"/>
      <c r="G505" s="148"/>
      <c r="H505" s="149"/>
      <c r="I505" s="147">
        <f t="shared" ref="I505:J505" si="266">SUM(I506:I508)</f>
        <v>1126000</v>
      </c>
      <c r="J505" s="147">
        <f t="shared" si="266"/>
        <v>0</v>
      </c>
      <c r="K505" s="147"/>
      <c r="L505" s="171">
        <f t="shared" ref="L505" si="267">SUM(L506:L508)</f>
        <v>1126000</v>
      </c>
    </row>
    <row r="506" spans="1:12" ht="16.5" customHeight="1">
      <c r="B506" s="376" t="s">
        <v>81</v>
      </c>
      <c r="C506" s="70" t="s">
        <v>27</v>
      </c>
      <c r="D506" s="372"/>
      <c r="E506" s="373"/>
      <c r="F506" s="185">
        <v>33000</v>
      </c>
      <c r="G506" s="186">
        <v>1</v>
      </c>
      <c r="H506" s="187">
        <v>2</v>
      </c>
      <c r="I506" s="142">
        <f t="shared" ref="I506:I508" si="268">F506*G506*H506</f>
        <v>66000</v>
      </c>
      <c r="J506" s="142"/>
      <c r="K506" s="142"/>
      <c r="L506" s="172">
        <f>I506+J506</f>
        <v>66000</v>
      </c>
    </row>
    <row r="507" spans="1:12">
      <c r="B507" s="376"/>
      <c r="C507" s="70" t="s">
        <v>30</v>
      </c>
      <c r="D507" s="372"/>
      <c r="E507" s="373"/>
      <c r="F507" s="185">
        <v>30000</v>
      </c>
      <c r="G507" s="186">
        <v>1</v>
      </c>
      <c r="H507" s="187">
        <v>2</v>
      </c>
      <c r="I507" s="142">
        <f t="shared" si="268"/>
        <v>60000</v>
      </c>
      <c r="J507" s="142"/>
      <c r="K507" s="142"/>
      <c r="L507" s="172">
        <f t="shared" ref="L507:L508" si="269">I507+J507</f>
        <v>60000</v>
      </c>
    </row>
    <row r="508" spans="1:12" ht="19.5" customHeight="1" thickBot="1">
      <c r="B508" s="377"/>
      <c r="C508" s="72" t="s">
        <v>33</v>
      </c>
      <c r="D508" s="374"/>
      <c r="E508" s="375"/>
      <c r="F508" s="188">
        <v>500000</v>
      </c>
      <c r="G508" s="189">
        <v>1</v>
      </c>
      <c r="H508" s="190">
        <v>2</v>
      </c>
      <c r="I508" s="143">
        <f t="shared" si="268"/>
        <v>1000000</v>
      </c>
      <c r="J508" s="143"/>
      <c r="K508" s="143"/>
      <c r="L508" s="172">
        <f t="shared" si="269"/>
        <v>1000000</v>
      </c>
    </row>
    <row r="509" spans="1:12" ht="18" customHeight="1">
      <c r="B509" s="124" t="s">
        <v>793</v>
      </c>
      <c r="C509" s="125" t="s">
        <v>23</v>
      </c>
      <c r="D509" s="378"/>
      <c r="E509" s="379"/>
      <c r="F509" s="126"/>
      <c r="G509" s="127"/>
      <c r="H509" s="128"/>
      <c r="I509" s="126">
        <f>SUM(I510:I513)</f>
        <v>1300000</v>
      </c>
      <c r="J509" s="126">
        <f>SUM(J510:J513)</f>
        <v>0</v>
      </c>
      <c r="K509" s="126"/>
      <c r="L509" s="178">
        <f>SUM(L510:L513)</f>
        <v>1300000</v>
      </c>
    </row>
    <row r="510" spans="1:12">
      <c r="A510" t="str">
        <f>B453&amp;"식비"</f>
        <v>8식비</v>
      </c>
      <c r="B510" s="111"/>
      <c r="C510" s="110" t="s">
        <v>68</v>
      </c>
      <c r="D510" s="370"/>
      <c r="E510" s="371"/>
      <c r="F510" s="197">
        <v>15000</v>
      </c>
      <c r="G510" s="198">
        <v>20</v>
      </c>
      <c r="H510" s="199">
        <v>2</v>
      </c>
      <c r="I510" s="161">
        <f t="shared" ref="I510:I513" si="270">F510*G510*H510</f>
        <v>600000</v>
      </c>
      <c r="J510" s="161"/>
      <c r="K510" s="161"/>
      <c r="L510" s="175">
        <f>I510+J510</f>
        <v>600000</v>
      </c>
    </row>
    <row r="511" spans="1:12">
      <c r="A511" t="str">
        <f>B453&amp;"숙박비"</f>
        <v>8숙박비</v>
      </c>
      <c r="B511" s="111"/>
      <c r="C511" s="112" t="s">
        <v>82</v>
      </c>
      <c r="D511" s="372"/>
      <c r="E511" s="373"/>
      <c r="F511" s="191"/>
      <c r="G511" s="192"/>
      <c r="H511" s="193"/>
      <c r="I511" s="166">
        <f t="shared" si="270"/>
        <v>0</v>
      </c>
      <c r="J511" s="166"/>
      <c r="K511" s="166"/>
      <c r="L511" s="175">
        <f t="shared" ref="L511:L513" si="271">I511+J511</f>
        <v>0</v>
      </c>
    </row>
    <row r="512" spans="1:12">
      <c r="A512" t="str">
        <f>B453&amp;"수당"</f>
        <v>8수당</v>
      </c>
      <c r="B512" s="111"/>
      <c r="C512" s="112" t="s">
        <v>20</v>
      </c>
      <c r="D512" s="203"/>
      <c r="E512" s="204"/>
      <c r="F512" s="191">
        <v>300000</v>
      </c>
      <c r="G512" s="192">
        <v>1</v>
      </c>
      <c r="H512" s="193">
        <v>1</v>
      </c>
      <c r="I512" s="166">
        <f t="shared" si="270"/>
        <v>300000</v>
      </c>
      <c r="J512" s="166"/>
      <c r="K512" s="166"/>
      <c r="L512" s="175">
        <f t="shared" si="271"/>
        <v>300000</v>
      </c>
    </row>
    <row r="513" spans="1:12" ht="14.25" thickBot="1">
      <c r="A513" t="str">
        <f>B453&amp;"임금"</f>
        <v>8임금</v>
      </c>
      <c r="B513" s="113"/>
      <c r="C513" s="114" t="s">
        <v>83</v>
      </c>
      <c r="D513" s="374"/>
      <c r="E513" s="375"/>
      <c r="F513" s="188">
        <v>400000</v>
      </c>
      <c r="G513" s="189">
        <v>1</v>
      </c>
      <c r="H513" s="190">
        <v>1</v>
      </c>
      <c r="I513" s="167">
        <f t="shared" si="270"/>
        <v>400000</v>
      </c>
      <c r="J513" s="167"/>
      <c r="K513" s="167"/>
      <c r="L513" s="179">
        <f t="shared" si="271"/>
        <v>400000</v>
      </c>
    </row>
    <row r="514" spans="1:12" ht="37.9" customHeight="1"/>
    <row r="515" spans="1:12" ht="37.9" customHeight="1" thickBot="1"/>
    <row r="516" spans="1:12" ht="33.75" customHeight="1">
      <c r="B516" s="123" t="s">
        <v>69</v>
      </c>
      <c r="C516" s="427" t="s">
        <v>43</v>
      </c>
      <c r="D516" s="427"/>
      <c r="E516" s="96" t="s">
        <v>790</v>
      </c>
      <c r="F516" s="96" t="s">
        <v>44</v>
      </c>
      <c r="G516" s="96" t="s">
        <v>45</v>
      </c>
      <c r="H516" s="96" t="s">
        <v>46</v>
      </c>
      <c r="I516" s="96" t="s">
        <v>47</v>
      </c>
      <c r="J516" s="96" t="s">
        <v>48</v>
      </c>
      <c r="K516" s="135"/>
      <c r="L516" s="65"/>
    </row>
    <row r="517" spans="1:12" ht="24.75" customHeight="1" thickBot="1">
      <c r="B517" s="296">
        <f>B453+1</f>
        <v>9</v>
      </c>
      <c r="C517" s="428" t="s">
        <v>800</v>
      </c>
      <c r="D517" s="428"/>
      <c r="E517" s="141" t="s">
        <v>791</v>
      </c>
      <c r="F517" s="141">
        <v>3</v>
      </c>
      <c r="G517" s="215">
        <v>30</v>
      </c>
      <c r="H517" s="141">
        <v>20</v>
      </c>
      <c r="I517" s="141">
        <v>2</v>
      </c>
      <c r="J517" s="104">
        <f>H517*I517</f>
        <v>40</v>
      </c>
      <c r="K517" s="136"/>
      <c r="L517" s="66"/>
    </row>
    <row r="518" spans="1:12" ht="14.25" thickBot="1">
      <c r="B518" s="64"/>
      <c r="C518" s="64"/>
      <c r="D518" s="64"/>
      <c r="E518" s="64"/>
      <c r="F518" s="64"/>
      <c r="G518" s="64"/>
      <c r="H518" s="64"/>
      <c r="I518" s="64"/>
      <c r="J518" s="64"/>
      <c r="K518" s="137"/>
      <c r="L518" s="64"/>
    </row>
    <row r="519" spans="1:12" ht="18.75" customHeight="1">
      <c r="B519" s="421" t="s">
        <v>80</v>
      </c>
      <c r="C519" s="422"/>
      <c r="D519" s="422"/>
      <c r="E519" s="423" t="s">
        <v>785</v>
      </c>
      <c r="F519" s="422"/>
      <c r="G519" s="425" t="s">
        <v>84</v>
      </c>
      <c r="H519" s="423" t="s">
        <v>786</v>
      </c>
      <c r="I519" s="423" t="s">
        <v>787</v>
      </c>
      <c r="J519" s="408" t="s">
        <v>784</v>
      </c>
      <c r="K519" s="138"/>
      <c r="L519" s="64"/>
    </row>
    <row r="520" spans="1:12" ht="47.25" customHeight="1">
      <c r="B520" s="97" t="s">
        <v>22</v>
      </c>
      <c r="C520" s="98" t="s">
        <v>23</v>
      </c>
      <c r="D520" s="216" t="s">
        <v>801</v>
      </c>
      <c r="E520" s="424"/>
      <c r="F520" s="424"/>
      <c r="G520" s="426"/>
      <c r="H520" s="424"/>
      <c r="I520" s="424"/>
      <c r="J520" s="409"/>
      <c r="K520" s="139"/>
      <c r="L520" s="64"/>
    </row>
    <row r="521" spans="1:12" ht="18" customHeight="1">
      <c r="B521" s="67" t="s">
        <v>23</v>
      </c>
      <c r="C521" s="121">
        <f>SUM(C522:C523)</f>
        <v>18466192</v>
      </c>
      <c r="D521" s="410">
        <f>ROUNDDOWN(C522/G517/J517,0)</f>
        <v>14305</v>
      </c>
      <c r="E521" s="412" t="s">
        <v>820</v>
      </c>
      <c r="F521" s="412"/>
      <c r="G521" s="412">
        <v>6</v>
      </c>
      <c r="H521" s="414">
        <v>190306</v>
      </c>
      <c r="I521" s="417">
        <v>6850</v>
      </c>
      <c r="J521" s="419">
        <f>D521/I521</f>
        <v>2.0883211678832119</v>
      </c>
      <c r="K521" s="140"/>
      <c r="L521" s="64"/>
    </row>
    <row r="522" spans="1:12" ht="18" customHeight="1">
      <c r="B522" s="67" t="s">
        <v>796</v>
      </c>
      <c r="C522" s="121">
        <f>L529</f>
        <v>17166192</v>
      </c>
      <c r="D522" s="410"/>
      <c r="E522" s="412"/>
      <c r="F522" s="412"/>
      <c r="G522" s="412"/>
      <c r="H522" s="415"/>
      <c r="I522" s="417"/>
      <c r="J522" s="419"/>
      <c r="K522" s="140"/>
      <c r="L522" s="64"/>
    </row>
    <row r="523" spans="1:12" ht="18" customHeight="1" thickBot="1">
      <c r="B523" s="68" t="s">
        <v>795</v>
      </c>
      <c r="C523" s="122">
        <f>L573</f>
        <v>1300000</v>
      </c>
      <c r="D523" s="411"/>
      <c r="E523" s="413"/>
      <c r="F523" s="413"/>
      <c r="G523" s="413"/>
      <c r="H523" s="416"/>
      <c r="I523" s="418"/>
      <c r="J523" s="420"/>
      <c r="K523" s="140"/>
      <c r="L523" s="64"/>
    </row>
    <row r="524" spans="1:12" ht="18" customHeight="1">
      <c r="B524" s="180"/>
      <c r="C524" s="205"/>
      <c r="D524" s="206"/>
      <c r="E524" s="181"/>
      <c r="F524" s="181"/>
      <c r="G524" s="181"/>
      <c r="H524" s="183"/>
      <c r="I524" s="184"/>
      <c r="J524" s="207"/>
      <c r="K524" s="182"/>
      <c r="L524" s="64"/>
    </row>
    <row r="525" spans="1:12" ht="14.25" thickBot="1">
      <c r="B525" s="64"/>
      <c r="C525" s="64"/>
      <c r="D525" s="64"/>
      <c r="E525" s="64"/>
      <c r="F525" s="64"/>
      <c r="G525" s="64"/>
      <c r="H525" s="64"/>
      <c r="I525" s="64"/>
      <c r="J525" s="64"/>
      <c r="K525" s="64"/>
      <c r="L525" s="64"/>
    </row>
    <row r="526" spans="1:12" ht="19.5" customHeight="1" thickBot="1">
      <c r="B526" s="64"/>
      <c r="C526" s="64"/>
      <c r="D526" s="64"/>
      <c r="E526" s="64"/>
      <c r="F526" s="297" t="s">
        <v>75</v>
      </c>
      <c r="G526" s="298"/>
      <c r="H526" s="298"/>
      <c r="I526" s="300"/>
      <c r="J526" s="301" t="s">
        <v>35</v>
      </c>
      <c r="K526" s="302"/>
      <c r="L526" s="303" t="s">
        <v>77</v>
      </c>
    </row>
    <row r="527" spans="1:12" ht="18.75" customHeight="1" thickBot="1">
      <c r="B527" s="75" t="s">
        <v>31</v>
      </c>
      <c r="C527" s="76" t="s">
        <v>51</v>
      </c>
      <c r="D527" s="404" t="s">
        <v>52</v>
      </c>
      <c r="E527" s="405"/>
      <c r="F527" s="75" t="s">
        <v>53</v>
      </c>
      <c r="G527" s="76" t="s">
        <v>54</v>
      </c>
      <c r="H527" s="77" t="s">
        <v>21</v>
      </c>
      <c r="I527" s="75" t="s">
        <v>49</v>
      </c>
      <c r="J527" s="132" t="s">
        <v>788</v>
      </c>
      <c r="K527" s="304" t="s">
        <v>789</v>
      </c>
      <c r="L527" s="303" t="s">
        <v>49</v>
      </c>
    </row>
    <row r="528" spans="1:12" ht="21" customHeight="1" thickBot="1">
      <c r="B528" s="78" t="s">
        <v>23</v>
      </c>
      <c r="C528" s="79"/>
      <c r="D528" s="404"/>
      <c r="E528" s="405"/>
      <c r="F528" s="80"/>
      <c r="G528" s="81"/>
      <c r="H528" s="82"/>
      <c r="I528" s="83">
        <f>I529+I573</f>
        <v>18466192</v>
      </c>
      <c r="J528" s="133"/>
      <c r="K528" s="133"/>
      <c r="L528" s="168">
        <f>L529+L573</f>
        <v>18466192</v>
      </c>
    </row>
    <row r="529" spans="1:12" ht="21.75" customHeight="1" thickBot="1">
      <c r="A529" t="str">
        <f>B517&amp;"훈련비"</f>
        <v>9훈련비</v>
      </c>
      <c r="B529" s="99" t="s">
        <v>794</v>
      </c>
      <c r="C529" s="100" t="s">
        <v>23</v>
      </c>
      <c r="D529" s="406"/>
      <c r="E529" s="407"/>
      <c r="F529" s="101"/>
      <c r="G529" s="102"/>
      <c r="H529" s="103"/>
      <c r="I529" s="101">
        <f>I530+I531+I534+I538+I547+I556+I557+I561+I565+I569</f>
        <v>17166192</v>
      </c>
      <c r="J529" s="101">
        <f>J530+J531+J534+J538+J547+J556+J557+J561+J565+J569</f>
        <v>0</v>
      </c>
      <c r="K529" s="101"/>
      <c r="L529" s="169">
        <f>L530+L531+L534+L538+L547+L556+L557+L561+L565+L569</f>
        <v>17166192</v>
      </c>
    </row>
    <row r="530" spans="1:12" ht="14.25" thickBot="1">
      <c r="B530" s="105" t="s">
        <v>55</v>
      </c>
      <c r="C530" s="106" t="s">
        <v>13</v>
      </c>
      <c r="D530" s="401" t="s">
        <v>55</v>
      </c>
      <c r="E530" s="402"/>
      <c r="F530" s="288">
        <v>12506</v>
      </c>
      <c r="G530" s="289">
        <v>16</v>
      </c>
      <c r="H530" s="290">
        <v>2</v>
      </c>
      <c r="I530" s="144">
        <f>F530*G530*H530</f>
        <v>400192</v>
      </c>
      <c r="J530" s="144"/>
      <c r="K530" s="144"/>
      <c r="L530" s="170">
        <f>I530+J530</f>
        <v>400192</v>
      </c>
    </row>
    <row r="531" spans="1:12">
      <c r="B531" s="105" t="s">
        <v>56</v>
      </c>
      <c r="C531" s="107" t="s">
        <v>13</v>
      </c>
      <c r="D531" s="384"/>
      <c r="E531" s="403"/>
      <c r="F531" s="147"/>
      <c r="G531" s="148"/>
      <c r="H531" s="149"/>
      <c r="I531" s="147">
        <f t="shared" ref="I531:J531" si="272">SUM(I532:I533)</f>
        <v>0</v>
      </c>
      <c r="J531" s="147">
        <f t="shared" si="272"/>
        <v>0</v>
      </c>
      <c r="K531" s="147"/>
      <c r="L531" s="171">
        <f t="shared" ref="L531" si="273">SUM(L532:L533)</f>
        <v>0</v>
      </c>
    </row>
    <row r="532" spans="1:12">
      <c r="B532" s="69"/>
      <c r="C532" s="70" t="s">
        <v>57</v>
      </c>
      <c r="D532" s="372"/>
      <c r="E532" s="392"/>
      <c r="F532" s="185"/>
      <c r="G532" s="186"/>
      <c r="H532" s="187"/>
      <c r="I532" s="142">
        <f>F532*G532*H532</f>
        <v>0</v>
      </c>
      <c r="J532" s="142"/>
      <c r="K532" s="142"/>
      <c r="L532" s="172">
        <f>I532+J532</f>
        <v>0</v>
      </c>
    </row>
    <row r="533" spans="1:12" ht="14.25" thickBot="1">
      <c r="B533" s="71"/>
      <c r="C533" s="72"/>
      <c r="D533" s="374"/>
      <c r="E533" s="399"/>
      <c r="F533" s="188"/>
      <c r="G533" s="189"/>
      <c r="H533" s="190"/>
      <c r="I533" s="143">
        <f>F533*G533*H533</f>
        <v>0</v>
      </c>
      <c r="J533" s="143"/>
      <c r="K533" s="143"/>
      <c r="L533" s="172">
        <f>I533+J533</f>
        <v>0</v>
      </c>
    </row>
    <row r="534" spans="1:12">
      <c r="B534" s="105" t="s">
        <v>58</v>
      </c>
      <c r="C534" s="107" t="s">
        <v>13</v>
      </c>
      <c r="D534" s="384"/>
      <c r="E534" s="403"/>
      <c r="F534" s="147"/>
      <c r="G534" s="148"/>
      <c r="H534" s="149"/>
      <c r="I534" s="147">
        <f t="shared" ref="I534:J534" si="274">SUM(I535:I537)</f>
        <v>1800000</v>
      </c>
      <c r="J534" s="147">
        <f t="shared" si="274"/>
        <v>0</v>
      </c>
      <c r="K534" s="147"/>
      <c r="L534" s="171">
        <f t="shared" ref="L534" si="275">SUM(L535:L537)</f>
        <v>1800000</v>
      </c>
    </row>
    <row r="535" spans="1:12">
      <c r="B535" s="69"/>
      <c r="C535" s="70" t="s">
        <v>57</v>
      </c>
      <c r="D535" s="372"/>
      <c r="E535" s="392"/>
      <c r="F535" s="185">
        <v>900000</v>
      </c>
      <c r="G535" s="186">
        <v>1</v>
      </c>
      <c r="H535" s="187">
        <v>2</v>
      </c>
      <c r="I535" s="142">
        <f t="shared" ref="I535:I537" si="276">F535*G535*H535</f>
        <v>1800000</v>
      </c>
      <c r="J535" s="142"/>
      <c r="K535" s="142"/>
      <c r="L535" s="172">
        <f>I535+J535</f>
        <v>1800000</v>
      </c>
    </row>
    <row r="536" spans="1:12">
      <c r="B536" s="69"/>
      <c r="C536" s="70"/>
      <c r="D536" s="372"/>
      <c r="E536" s="392"/>
      <c r="F536" s="185"/>
      <c r="G536" s="186"/>
      <c r="H536" s="187"/>
      <c r="I536" s="142">
        <f t="shared" si="276"/>
        <v>0</v>
      </c>
      <c r="J536" s="142"/>
      <c r="K536" s="142"/>
      <c r="L536" s="172">
        <f t="shared" ref="L536:L537" si="277">I536+J536</f>
        <v>0</v>
      </c>
    </row>
    <row r="537" spans="1:12" ht="14.25" thickBot="1">
      <c r="B537" s="71"/>
      <c r="C537" s="72"/>
      <c r="D537" s="374"/>
      <c r="E537" s="399"/>
      <c r="F537" s="191"/>
      <c r="G537" s="192"/>
      <c r="H537" s="193"/>
      <c r="I537" s="143">
        <f t="shared" si="276"/>
        <v>0</v>
      </c>
      <c r="J537" s="143"/>
      <c r="K537" s="143"/>
      <c r="L537" s="172">
        <f t="shared" si="277"/>
        <v>0</v>
      </c>
    </row>
    <row r="538" spans="1:12">
      <c r="B538" s="105" t="s">
        <v>24</v>
      </c>
      <c r="C538" s="108" t="s">
        <v>13</v>
      </c>
      <c r="D538" s="380"/>
      <c r="E538" s="400"/>
      <c r="F538" s="151"/>
      <c r="G538" s="152"/>
      <c r="H538" s="153"/>
      <c r="I538" s="151">
        <f>I539+I543</f>
        <v>10000000</v>
      </c>
      <c r="J538" s="151">
        <f>J539+J543</f>
        <v>0</v>
      </c>
      <c r="K538" s="151"/>
      <c r="L538" s="173">
        <f>L539+L543</f>
        <v>10000000</v>
      </c>
    </row>
    <row r="539" spans="1:12">
      <c r="B539" s="73" t="s">
        <v>59</v>
      </c>
      <c r="C539" s="109" t="s">
        <v>13</v>
      </c>
      <c r="D539" s="397"/>
      <c r="E539" s="398"/>
      <c r="F539" s="154"/>
      <c r="G539" s="155"/>
      <c r="H539" s="156"/>
      <c r="I539" s="154">
        <f t="shared" ref="I539:J539" si="278">SUM(I540:I542)</f>
        <v>2000000</v>
      </c>
      <c r="J539" s="154">
        <f t="shared" si="278"/>
        <v>0</v>
      </c>
      <c r="K539" s="154"/>
      <c r="L539" s="174">
        <f>SUM(L540:L542)</f>
        <v>2000000</v>
      </c>
    </row>
    <row r="540" spans="1:12">
      <c r="B540" s="69"/>
      <c r="C540" s="194" t="s">
        <v>798</v>
      </c>
      <c r="D540" s="372" t="s">
        <v>85</v>
      </c>
      <c r="E540" s="392"/>
      <c r="F540" s="185">
        <v>100000</v>
      </c>
      <c r="G540" s="186">
        <v>10</v>
      </c>
      <c r="H540" s="187">
        <v>2</v>
      </c>
      <c r="I540" s="142">
        <f t="shared" ref="I540:I542" si="279">F540*G540*H540</f>
        <v>2000000</v>
      </c>
      <c r="J540" s="142"/>
      <c r="K540" s="142"/>
      <c r="L540" s="172">
        <f>I540+J540</f>
        <v>2000000</v>
      </c>
    </row>
    <row r="541" spans="1:12">
      <c r="B541" s="69"/>
      <c r="C541" s="194" t="s">
        <v>60</v>
      </c>
      <c r="D541" s="372" t="s">
        <v>86</v>
      </c>
      <c r="E541" s="392"/>
      <c r="F541" s="185"/>
      <c r="G541" s="186"/>
      <c r="H541" s="187"/>
      <c r="I541" s="142">
        <f t="shared" si="279"/>
        <v>0</v>
      </c>
      <c r="J541" s="142"/>
      <c r="K541" s="142"/>
      <c r="L541" s="172">
        <f t="shared" ref="L541:L542" si="280">I541+J541</f>
        <v>0</v>
      </c>
    </row>
    <row r="542" spans="1:12" ht="14.25" thickBot="1">
      <c r="B542" s="74"/>
      <c r="C542" s="195" t="s">
        <v>60</v>
      </c>
      <c r="D542" s="393" t="s">
        <v>87</v>
      </c>
      <c r="E542" s="394"/>
      <c r="F542" s="191"/>
      <c r="G542" s="192"/>
      <c r="H542" s="193"/>
      <c r="I542" s="157">
        <f t="shared" si="279"/>
        <v>0</v>
      </c>
      <c r="J542" s="157"/>
      <c r="K542" s="157"/>
      <c r="L542" s="172">
        <f t="shared" si="280"/>
        <v>0</v>
      </c>
    </row>
    <row r="543" spans="1:12">
      <c r="B543" s="69" t="s">
        <v>61</v>
      </c>
      <c r="C543" s="110" t="s">
        <v>13</v>
      </c>
      <c r="D543" s="397"/>
      <c r="E543" s="398"/>
      <c r="F543" s="158"/>
      <c r="G543" s="159"/>
      <c r="H543" s="160"/>
      <c r="I543" s="161">
        <f t="shared" ref="I543:J543" si="281">SUM(I544:I546)</f>
        <v>8000000</v>
      </c>
      <c r="J543" s="161">
        <f t="shared" si="281"/>
        <v>0</v>
      </c>
      <c r="K543" s="161"/>
      <c r="L543" s="175">
        <f>SUM(L544:L546)</f>
        <v>8000000</v>
      </c>
    </row>
    <row r="544" spans="1:12">
      <c r="B544" s="69"/>
      <c r="C544" s="194" t="s">
        <v>799</v>
      </c>
      <c r="D544" s="372" t="s">
        <v>85</v>
      </c>
      <c r="E544" s="392"/>
      <c r="F544" s="185">
        <v>200000</v>
      </c>
      <c r="G544" s="186">
        <v>20</v>
      </c>
      <c r="H544" s="187">
        <v>2</v>
      </c>
      <c r="I544" s="142">
        <f t="shared" ref="I544:I546" si="282">F544*G544*H544</f>
        <v>8000000</v>
      </c>
      <c r="J544" s="142"/>
      <c r="K544" s="142"/>
      <c r="L544" s="172">
        <f>I544+J544</f>
        <v>8000000</v>
      </c>
    </row>
    <row r="545" spans="2:12">
      <c r="B545" s="69"/>
      <c r="C545" s="194" t="s">
        <v>60</v>
      </c>
      <c r="D545" s="372" t="s">
        <v>86</v>
      </c>
      <c r="E545" s="392"/>
      <c r="F545" s="185"/>
      <c r="G545" s="186"/>
      <c r="H545" s="187"/>
      <c r="I545" s="142">
        <f t="shared" si="282"/>
        <v>0</v>
      </c>
      <c r="J545" s="142"/>
      <c r="K545" s="142"/>
      <c r="L545" s="172">
        <f t="shared" ref="L545:L546" si="283">I545+J545</f>
        <v>0</v>
      </c>
    </row>
    <row r="546" spans="2:12" ht="14.25" thickBot="1">
      <c r="B546" s="71"/>
      <c r="C546" s="196" t="s">
        <v>60</v>
      </c>
      <c r="D546" s="393" t="s">
        <v>87</v>
      </c>
      <c r="E546" s="394"/>
      <c r="F546" s="185"/>
      <c r="G546" s="186"/>
      <c r="H546" s="187"/>
      <c r="I546" s="143">
        <f t="shared" si="282"/>
        <v>0</v>
      </c>
      <c r="J546" s="143"/>
      <c r="K546" s="143"/>
      <c r="L546" s="172">
        <f t="shared" si="283"/>
        <v>0</v>
      </c>
    </row>
    <row r="547" spans="2:12">
      <c r="B547" s="105" t="s">
        <v>62</v>
      </c>
      <c r="C547" s="108" t="s">
        <v>13</v>
      </c>
      <c r="D547" s="395"/>
      <c r="E547" s="396"/>
      <c r="F547" s="151"/>
      <c r="G547" s="152"/>
      <c r="H547" s="153"/>
      <c r="I547" s="151">
        <f>I548+I552</f>
        <v>160000</v>
      </c>
      <c r="J547" s="151">
        <f>J548+J552</f>
        <v>0</v>
      </c>
      <c r="K547" s="151"/>
      <c r="L547" s="173">
        <f>L548+L552</f>
        <v>160000</v>
      </c>
    </row>
    <row r="548" spans="2:12">
      <c r="B548" s="130" t="s">
        <v>25</v>
      </c>
      <c r="C548" s="131" t="s">
        <v>13</v>
      </c>
      <c r="D548" s="390"/>
      <c r="E548" s="391"/>
      <c r="F548" s="162"/>
      <c r="G548" s="163"/>
      <c r="H548" s="164"/>
      <c r="I548" s="162">
        <f>SUM(I549:I551)</f>
        <v>160000</v>
      </c>
      <c r="J548" s="162">
        <f>SUM(J549:J551)</f>
        <v>0</v>
      </c>
      <c r="K548" s="162"/>
      <c r="L548" s="176">
        <f>SUM(L549:L551)</f>
        <v>160000</v>
      </c>
    </row>
    <row r="549" spans="2:12">
      <c r="B549" s="69"/>
      <c r="C549" s="214" t="s">
        <v>798</v>
      </c>
      <c r="D549" s="370"/>
      <c r="E549" s="371"/>
      <c r="F549" s="197">
        <v>80000</v>
      </c>
      <c r="G549" s="198">
        <v>1</v>
      </c>
      <c r="H549" s="199">
        <v>2</v>
      </c>
      <c r="I549" s="165">
        <f t="shared" ref="I549:I551" si="284">F549*G549*H549</f>
        <v>160000</v>
      </c>
      <c r="J549" s="165"/>
      <c r="K549" s="165"/>
      <c r="L549" s="177">
        <f>I549+J549</f>
        <v>160000</v>
      </c>
    </row>
    <row r="550" spans="2:12">
      <c r="B550" s="69"/>
      <c r="C550" s="212"/>
      <c r="D550" s="372"/>
      <c r="E550" s="373"/>
      <c r="F550" s="185"/>
      <c r="G550" s="186"/>
      <c r="H550" s="187"/>
      <c r="I550" s="142">
        <f t="shared" si="284"/>
        <v>0</v>
      </c>
      <c r="J550" s="142"/>
      <c r="K550" s="142"/>
      <c r="L550" s="177">
        <f t="shared" ref="L550:L551" si="285">I550+J550</f>
        <v>0</v>
      </c>
    </row>
    <row r="551" spans="2:12">
      <c r="B551" s="69"/>
      <c r="C551" s="213"/>
      <c r="D551" s="388"/>
      <c r="E551" s="389"/>
      <c r="F551" s="191"/>
      <c r="G551" s="192"/>
      <c r="H551" s="193"/>
      <c r="I551" s="150">
        <f t="shared" si="284"/>
        <v>0</v>
      </c>
      <c r="J551" s="150"/>
      <c r="K551" s="150"/>
      <c r="L551" s="177">
        <f t="shared" si="285"/>
        <v>0</v>
      </c>
    </row>
    <row r="552" spans="2:12">
      <c r="B552" s="130" t="s">
        <v>63</v>
      </c>
      <c r="C552" s="131" t="s">
        <v>13</v>
      </c>
      <c r="D552" s="390"/>
      <c r="E552" s="391"/>
      <c r="F552" s="162"/>
      <c r="G552" s="163"/>
      <c r="H552" s="164"/>
      <c r="I552" s="162">
        <f>SUM(I553:I555)</f>
        <v>0</v>
      </c>
      <c r="J552" s="162">
        <f>SUM(J553:J555)</f>
        <v>0</v>
      </c>
      <c r="K552" s="162"/>
      <c r="L552" s="176">
        <f>SUM(L553:L555)</f>
        <v>0</v>
      </c>
    </row>
    <row r="553" spans="2:12">
      <c r="B553" s="69"/>
      <c r="C553" s="200"/>
      <c r="D553" s="370"/>
      <c r="E553" s="371"/>
      <c r="F553" s="197"/>
      <c r="G553" s="198"/>
      <c r="H553" s="199">
        <v>2</v>
      </c>
      <c r="I553" s="165">
        <f>F553*G553*H553</f>
        <v>0</v>
      </c>
      <c r="J553" s="165"/>
      <c r="K553" s="165"/>
      <c r="L553" s="177">
        <f>I553+J553</f>
        <v>0</v>
      </c>
    </row>
    <row r="554" spans="2:12">
      <c r="B554" s="69"/>
      <c r="C554" s="201"/>
      <c r="D554" s="372"/>
      <c r="E554" s="373"/>
      <c r="F554" s="185"/>
      <c r="G554" s="186"/>
      <c r="H554" s="187"/>
      <c r="I554" s="142">
        <f t="shared" ref="I554:I555" si="286">F554*G554*H554</f>
        <v>0</v>
      </c>
      <c r="J554" s="142"/>
      <c r="K554" s="142"/>
      <c r="L554" s="177">
        <f t="shared" ref="L554:L555" si="287">I554+J554</f>
        <v>0</v>
      </c>
    </row>
    <row r="555" spans="2:12" ht="14.25" thickBot="1">
      <c r="B555" s="71"/>
      <c r="C555" s="202"/>
      <c r="D555" s="374"/>
      <c r="E555" s="375"/>
      <c r="F555" s="188"/>
      <c r="G555" s="189"/>
      <c r="H555" s="190"/>
      <c r="I555" s="143">
        <f t="shared" si="286"/>
        <v>0</v>
      </c>
      <c r="J555" s="143"/>
      <c r="K555" s="143"/>
      <c r="L555" s="177">
        <f t="shared" si="287"/>
        <v>0</v>
      </c>
    </row>
    <row r="556" spans="2:12" ht="30.75" customHeight="1" thickBot="1">
      <c r="B556" s="291" t="s">
        <v>898</v>
      </c>
      <c r="C556" s="107" t="s">
        <v>13</v>
      </c>
      <c r="D556" s="386" t="s">
        <v>26</v>
      </c>
      <c r="E556" s="387"/>
      <c r="F556" s="208">
        <v>9000</v>
      </c>
      <c r="G556" s="209">
        <v>20</v>
      </c>
      <c r="H556" s="210">
        <v>2</v>
      </c>
      <c r="I556" s="147">
        <f>F556*G556*H556</f>
        <v>360000</v>
      </c>
      <c r="J556" s="147"/>
      <c r="K556" s="147"/>
      <c r="L556" s="171">
        <f>I556+J556</f>
        <v>360000</v>
      </c>
    </row>
    <row r="557" spans="2:12">
      <c r="B557" s="129" t="s">
        <v>28</v>
      </c>
      <c r="C557" s="106" t="s">
        <v>13</v>
      </c>
      <c r="D557" s="380"/>
      <c r="E557" s="381"/>
      <c r="F557" s="144"/>
      <c r="G557" s="145"/>
      <c r="H557" s="146"/>
      <c r="I557" s="144">
        <f t="shared" ref="I557:J557" si="288">SUM(I558:I560)</f>
        <v>2400000</v>
      </c>
      <c r="J557" s="144">
        <f t="shared" si="288"/>
        <v>0</v>
      </c>
      <c r="K557" s="144"/>
      <c r="L557" s="170">
        <f t="shared" ref="L557" si="289">SUM(L558:L560)</f>
        <v>2400000</v>
      </c>
    </row>
    <row r="558" spans="2:12">
      <c r="B558" s="69"/>
      <c r="C558" s="200"/>
      <c r="D558" s="370"/>
      <c r="E558" s="371"/>
      <c r="F558" s="197">
        <v>60000</v>
      </c>
      <c r="G558" s="198">
        <v>20</v>
      </c>
      <c r="H558" s="199">
        <v>2</v>
      </c>
      <c r="I558" s="165">
        <f t="shared" ref="I558:I559" si="290">F558*G558*H558</f>
        <v>2400000</v>
      </c>
      <c r="J558" s="165"/>
      <c r="K558" s="165"/>
      <c r="L558" s="177">
        <f>I558+J558</f>
        <v>2400000</v>
      </c>
    </row>
    <row r="559" spans="2:12">
      <c r="B559" s="69"/>
      <c r="C559" s="201"/>
      <c r="D559" s="372"/>
      <c r="E559" s="373"/>
      <c r="F559" s="185"/>
      <c r="G559" s="186"/>
      <c r="H559" s="187"/>
      <c r="I559" s="142">
        <f t="shared" si="290"/>
        <v>0</v>
      </c>
      <c r="J559" s="142"/>
      <c r="K559" s="142"/>
      <c r="L559" s="177">
        <f t="shared" ref="L559:L560" si="291">I559+J559</f>
        <v>0</v>
      </c>
    </row>
    <row r="560" spans="2:12" ht="14.25" thickBot="1">
      <c r="B560" s="71"/>
      <c r="C560" s="202"/>
      <c r="D560" s="374"/>
      <c r="E560" s="375"/>
      <c r="F560" s="188"/>
      <c r="G560" s="189"/>
      <c r="H560" s="190"/>
      <c r="I560" s="143">
        <f>F560*G560*H560</f>
        <v>0</v>
      </c>
      <c r="J560" s="143"/>
      <c r="K560" s="143"/>
      <c r="L560" s="177">
        <f t="shared" si="291"/>
        <v>0</v>
      </c>
    </row>
    <row r="561" spans="1:12">
      <c r="B561" s="105" t="s">
        <v>29</v>
      </c>
      <c r="C561" s="107" t="s">
        <v>13</v>
      </c>
      <c r="D561" s="384" t="s">
        <v>29</v>
      </c>
      <c r="E561" s="385"/>
      <c r="F561" s="147"/>
      <c r="G561" s="148"/>
      <c r="H561" s="149"/>
      <c r="I561" s="147">
        <f t="shared" ref="I561:J561" si="292">SUM(I562:I564)</f>
        <v>800000</v>
      </c>
      <c r="J561" s="147">
        <f t="shared" si="292"/>
        <v>0</v>
      </c>
      <c r="K561" s="147"/>
      <c r="L561" s="171">
        <f t="shared" ref="L561" si="293">SUM(L562:L564)</f>
        <v>800000</v>
      </c>
    </row>
    <row r="562" spans="1:12">
      <c r="B562" s="69"/>
      <c r="C562" s="70" t="s">
        <v>64</v>
      </c>
      <c r="D562" s="372"/>
      <c r="E562" s="373"/>
      <c r="F562" s="185">
        <v>20000</v>
      </c>
      <c r="G562" s="186">
        <v>20</v>
      </c>
      <c r="H562" s="187">
        <v>2</v>
      </c>
      <c r="I562" s="142">
        <f t="shared" ref="I562:I564" si="294">F562*G562*H562</f>
        <v>800000</v>
      </c>
      <c r="J562" s="142"/>
      <c r="K562" s="142"/>
      <c r="L562" s="172">
        <f>I562+J562</f>
        <v>800000</v>
      </c>
    </row>
    <row r="563" spans="1:12">
      <c r="B563" s="69"/>
      <c r="C563" s="70" t="s">
        <v>65</v>
      </c>
      <c r="D563" s="372"/>
      <c r="E563" s="373"/>
      <c r="F563" s="185"/>
      <c r="G563" s="186"/>
      <c r="H563" s="187"/>
      <c r="I563" s="142">
        <f t="shared" si="294"/>
        <v>0</v>
      </c>
      <c r="J563" s="142"/>
      <c r="K563" s="142"/>
      <c r="L563" s="172">
        <f t="shared" ref="L563:L564" si="295">I563+J563</f>
        <v>0</v>
      </c>
    </row>
    <row r="564" spans="1:12" ht="14.25" thickBot="1">
      <c r="B564" s="71"/>
      <c r="C564" s="72"/>
      <c r="D564" s="374"/>
      <c r="E564" s="375"/>
      <c r="F564" s="188"/>
      <c r="G564" s="189"/>
      <c r="H564" s="190"/>
      <c r="I564" s="143">
        <f t="shared" si="294"/>
        <v>0</v>
      </c>
      <c r="J564" s="143"/>
      <c r="K564" s="143"/>
      <c r="L564" s="172">
        <f t="shared" si="295"/>
        <v>0</v>
      </c>
    </row>
    <row r="565" spans="1:12">
      <c r="B565" s="129" t="s">
        <v>66</v>
      </c>
      <c r="C565" s="106" t="s">
        <v>13</v>
      </c>
      <c r="D565" s="380"/>
      <c r="E565" s="381"/>
      <c r="F565" s="144"/>
      <c r="G565" s="145"/>
      <c r="H565" s="146"/>
      <c r="I565" s="144">
        <f t="shared" ref="I565:J565" si="296">SUM(I566:I568)</f>
        <v>120000</v>
      </c>
      <c r="J565" s="144">
        <f t="shared" si="296"/>
        <v>0</v>
      </c>
      <c r="K565" s="144"/>
      <c r="L565" s="170">
        <f t="shared" ref="L565" si="297">SUM(L566:L568)</f>
        <v>120000</v>
      </c>
    </row>
    <row r="566" spans="1:12">
      <c r="B566" s="69"/>
      <c r="C566" s="211" t="s">
        <v>797</v>
      </c>
      <c r="D566" s="370"/>
      <c r="E566" s="371"/>
      <c r="F566" s="197">
        <v>3000</v>
      </c>
      <c r="G566" s="198">
        <v>20</v>
      </c>
      <c r="H566" s="199">
        <v>2</v>
      </c>
      <c r="I566" s="165">
        <f t="shared" ref="I566:I568" si="298">F566*G566*H566</f>
        <v>120000</v>
      </c>
      <c r="J566" s="165"/>
      <c r="K566" s="165"/>
      <c r="L566" s="177">
        <f>I566+J566</f>
        <v>120000</v>
      </c>
    </row>
    <row r="567" spans="1:12">
      <c r="B567" s="69"/>
      <c r="C567" s="70" t="s">
        <v>34</v>
      </c>
      <c r="D567" s="372"/>
      <c r="E567" s="373"/>
      <c r="F567" s="185"/>
      <c r="G567" s="186"/>
      <c r="H567" s="187"/>
      <c r="I567" s="142">
        <f t="shared" si="298"/>
        <v>0</v>
      </c>
      <c r="J567" s="142"/>
      <c r="K567" s="142"/>
      <c r="L567" s="177">
        <f t="shared" ref="L567:L568" si="299">I567+J567</f>
        <v>0</v>
      </c>
    </row>
    <row r="568" spans="1:12" ht="14.25" thickBot="1">
      <c r="B568" s="71"/>
      <c r="C568" s="72"/>
      <c r="D568" s="374"/>
      <c r="E568" s="375"/>
      <c r="F568" s="188"/>
      <c r="G568" s="189"/>
      <c r="H568" s="190"/>
      <c r="I568" s="143">
        <f t="shared" si="298"/>
        <v>0</v>
      </c>
      <c r="J568" s="143"/>
      <c r="K568" s="143"/>
      <c r="L568" s="177">
        <f t="shared" si="299"/>
        <v>0</v>
      </c>
    </row>
    <row r="569" spans="1:12">
      <c r="B569" s="105" t="s">
        <v>67</v>
      </c>
      <c r="C569" s="107" t="s">
        <v>13</v>
      </c>
      <c r="D569" s="382">
        <f>I569/(I530+I531+I534+I538+I547+I556+I557+I561+I565)</f>
        <v>7.0198660963659287E-2</v>
      </c>
      <c r="E569" s="383"/>
      <c r="F569" s="147"/>
      <c r="G569" s="148"/>
      <c r="H569" s="149"/>
      <c r="I569" s="147">
        <f t="shared" ref="I569:J569" si="300">SUM(I570:I572)</f>
        <v>1126000</v>
      </c>
      <c r="J569" s="147">
        <f t="shared" si="300"/>
        <v>0</v>
      </c>
      <c r="K569" s="147"/>
      <c r="L569" s="171">
        <f t="shared" ref="L569" si="301">SUM(L570:L572)</f>
        <v>1126000</v>
      </c>
    </row>
    <row r="570" spans="1:12" ht="16.5" customHeight="1">
      <c r="B570" s="376" t="s">
        <v>81</v>
      </c>
      <c r="C570" s="70" t="s">
        <v>27</v>
      </c>
      <c r="D570" s="372"/>
      <c r="E570" s="373"/>
      <c r="F570" s="185">
        <v>33000</v>
      </c>
      <c r="G570" s="186">
        <v>1</v>
      </c>
      <c r="H570" s="187">
        <v>2</v>
      </c>
      <c r="I570" s="142">
        <f t="shared" ref="I570:I572" si="302">F570*G570*H570</f>
        <v>66000</v>
      </c>
      <c r="J570" s="142"/>
      <c r="K570" s="142"/>
      <c r="L570" s="172">
        <f>I570+J570</f>
        <v>66000</v>
      </c>
    </row>
    <row r="571" spans="1:12">
      <c r="B571" s="376"/>
      <c r="C571" s="70" t="s">
        <v>30</v>
      </c>
      <c r="D571" s="372"/>
      <c r="E571" s="373"/>
      <c r="F571" s="185">
        <v>30000</v>
      </c>
      <c r="G571" s="186">
        <v>1</v>
      </c>
      <c r="H571" s="187">
        <v>2</v>
      </c>
      <c r="I571" s="142">
        <f t="shared" si="302"/>
        <v>60000</v>
      </c>
      <c r="J571" s="142"/>
      <c r="K571" s="142"/>
      <c r="L571" s="172">
        <f t="shared" ref="L571:L572" si="303">I571+J571</f>
        <v>60000</v>
      </c>
    </row>
    <row r="572" spans="1:12" ht="19.5" customHeight="1" thickBot="1">
      <c r="B572" s="377"/>
      <c r="C572" s="72" t="s">
        <v>33</v>
      </c>
      <c r="D572" s="374"/>
      <c r="E572" s="375"/>
      <c r="F572" s="188">
        <v>500000</v>
      </c>
      <c r="G572" s="189">
        <v>1</v>
      </c>
      <c r="H572" s="190">
        <v>2</v>
      </c>
      <c r="I572" s="143">
        <f t="shared" si="302"/>
        <v>1000000</v>
      </c>
      <c r="J572" s="143"/>
      <c r="K572" s="143"/>
      <c r="L572" s="172">
        <f t="shared" si="303"/>
        <v>1000000</v>
      </c>
    </row>
    <row r="573" spans="1:12" ht="18" customHeight="1">
      <c r="B573" s="124" t="s">
        <v>793</v>
      </c>
      <c r="C573" s="125" t="s">
        <v>23</v>
      </c>
      <c r="D573" s="378"/>
      <c r="E573" s="379"/>
      <c r="F573" s="126"/>
      <c r="G573" s="127"/>
      <c r="H573" s="128"/>
      <c r="I573" s="126">
        <f>SUM(I574:I577)</f>
        <v>1300000</v>
      </c>
      <c r="J573" s="126">
        <f>SUM(J574:J577)</f>
        <v>0</v>
      </c>
      <c r="K573" s="126"/>
      <c r="L573" s="178">
        <f>SUM(L574:L577)</f>
        <v>1300000</v>
      </c>
    </row>
    <row r="574" spans="1:12">
      <c r="A574" t="str">
        <f>B517&amp;"식비"</f>
        <v>9식비</v>
      </c>
      <c r="B574" s="111"/>
      <c r="C574" s="110" t="s">
        <v>68</v>
      </c>
      <c r="D574" s="370"/>
      <c r="E574" s="371"/>
      <c r="F574" s="197">
        <v>15000</v>
      </c>
      <c r="G574" s="198">
        <v>20</v>
      </c>
      <c r="H574" s="199">
        <v>2</v>
      </c>
      <c r="I574" s="161">
        <f t="shared" ref="I574:I577" si="304">F574*G574*H574</f>
        <v>600000</v>
      </c>
      <c r="J574" s="161"/>
      <c r="K574" s="161"/>
      <c r="L574" s="175">
        <f>I574+J574</f>
        <v>600000</v>
      </c>
    </row>
    <row r="575" spans="1:12">
      <c r="A575" t="str">
        <f>B517&amp;"숙박비"</f>
        <v>9숙박비</v>
      </c>
      <c r="B575" s="111"/>
      <c r="C575" s="112" t="s">
        <v>82</v>
      </c>
      <c r="D575" s="372"/>
      <c r="E575" s="373"/>
      <c r="F575" s="191"/>
      <c r="G575" s="192"/>
      <c r="H575" s="193"/>
      <c r="I575" s="166">
        <f t="shared" si="304"/>
        <v>0</v>
      </c>
      <c r="J575" s="166"/>
      <c r="K575" s="166"/>
      <c r="L575" s="175">
        <f t="shared" ref="L575:L577" si="305">I575+J575</f>
        <v>0</v>
      </c>
    </row>
    <row r="576" spans="1:12">
      <c r="A576" t="str">
        <f>B517&amp;"수당"</f>
        <v>9수당</v>
      </c>
      <c r="B576" s="111"/>
      <c r="C576" s="112" t="s">
        <v>20</v>
      </c>
      <c r="D576" s="203"/>
      <c r="E576" s="204"/>
      <c r="F576" s="191">
        <v>300000</v>
      </c>
      <c r="G576" s="192">
        <v>1</v>
      </c>
      <c r="H576" s="193">
        <v>1</v>
      </c>
      <c r="I576" s="166">
        <f t="shared" si="304"/>
        <v>300000</v>
      </c>
      <c r="J576" s="166"/>
      <c r="K576" s="166"/>
      <c r="L576" s="175">
        <f t="shared" si="305"/>
        <v>300000</v>
      </c>
    </row>
    <row r="577" spans="1:12" ht="14.25" thickBot="1">
      <c r="A577" t="str">
        <f>B517&amp;"임금"</f>
        <v>9임금</v>
      </c>
      <c r="B577" s="113"/>
      <c r="C577" s="114" t="s">
        <v>83</v>
      </c>
      <c r="D577" s="374"/>
      <c r="E577" s="375"/>
      <c r="F577" s="188">
        <v>400000</v>
      </c>
      <c r="G577" s="189">
        <v>1</v>
      </c>
      <c r="H577" s="190">
        <v>1</v>
      </c>
      <c r="I577" s="167">
        <f t="shared" si="304"/>
        <v>400000</v>
      </c>
      <c r="J577" s="167"/>
      <c r="K577" s="167"/>
      <c r="L577" s="179">
        <f t="shared" si="305"/>
        <v>400000</v>
      </c>
    </row>
    <row r="578" spans="1:12" ht="37.9" customHeight="1"/>
    <row r="579" spans="1:12" ht="37.9" customHeight="1" thickBot="1"/>
    <row r="580" spans="1:12" ht="33.75" customHeight="1">
      <c r="B580" s="123" t="s">
        <v>69</v>
      </c>
      <c r="C580" s="427" t="s">
        <v>43</v>
      </c>
      <c r="D580" s="427"/>
      <c r="E580" s="96" t="s">
        <v>790</v>
      </c>
      <c r="F580" s="96" t="s">
        <v>44</v>
      </c>
      <c r="G580" s="96" t="s">
        <v>45</v>
      </c>
      <c r="H580" s="96" t="s">
        <v>46</v>
      </c>
      <c r="I580" s="96" t="s">
        <v>47</v>
      </c>
      <c r="J580" s="96" t="s">
        <v>48</v>
      </c>
      <c r="K580" s="135"/>
      <c r="L580" s="65"/>
    </row>
    <row r="581" spans="1:12" ht="24.75" customHeight="1" thickBot="1">
      <c r="B581" s="296">
        <f>B517+1</f>
        <v>10</v>
      </c>
      <c r="C581" s="428" t="s">
        <v>800</v>
      </c>
      <c r="D581" s="428"/>
      <c r="E581" s="141" t="s">
        <v>791</v>
      </c>
      <c r="F581" s="141">
        <v>3</v>
      </c>
      <c r="G581" s="215">
        <v>30</v>
      </c>
      <c r="H581" s="141">
        <v>20</v>
      </c>
      <c r="I581" s="141">
        <v>2</v>
      </c>
      <c r="J581" s="104">
        <f>H581*I581</f>
        <v>40</v>
      </c>
      <c r="K581" s="136"/>
      <c r="L581" s="66"/>
    </row>
    <row r="582" spans="1:12" ht="14.25" thickBot="1">
      <c r="B582" s="64"/>
      <c r="C582" s="64"/>
      <c r="D582" s="64"/>
      <c r="E582" s="64"/>
      <c r="F582" s="64"/>
      <c r="G582" s="64"/>
      <c r="H582" s="64"/>
      <c r="I582" s="64"/>
      <c r="J582" s="64"/>
      <c r="K582" s="137"/>
      <c r="L582" s="64"/>
    </row>
    <row r="583" spans="1:12" ht="18.75" customHeight="1">
      <c r="B583" s="421" t="s">
        <v>80</v>
      </c>
      <c r="C583" s="422"/>
      <c r="D583" s="422"/>
      <c r="E583" s="423" t="s">
        <v>785</v>
      </c>
      <c r="F583" s="422"/>
      <c r="G583" s="425" t="s">
        <v>84</v>
      </c>
      <c r="H583" s="423" t="s">
        <v>786</v>
      </c>
      <c r="I583" s="423" t="s">
        <v>787</v>
      </c>
      <c r="J583" s="408" t="s">
        <v>784</v>
      </c>
      <c r="K583" s="138"/>
      <c r="L583" s="64"/>
    </row>
    <row r="584" spans="1:12" ht="47.25" customHeight="1">
      <c r="B584" s="97" t="s">
        <v>22</v>
      </c>
      <c r="C584" s="98" t="s">
        <v>23</v>
      </c>
      <c r="D584" s="216" t="s">
        <v>801</v>
      </c>
      <c r="E584" s="424"/>
      <c r="F584" s="424"/>
      <c r="G584" s="426"/>
      <c r="H584" s="424"/>
      <c r="I584" s="424"/>
      <c r="J584" s="409"/>
      <c r="K584" s="139"/>
      <c r="L584" s="64"/>
    </row>
    <row r="585" spans="1:12" ht="18" customHeight="1">
      <c r="B585" s="67" t="s">
        <v>23</v>
      </c>
      <c r="C585" s="121">
        <f>SUM(C586:C587)</f>
        <v>18466192</v>
      </c>
      <c r="D585" s="410">
        <f>ROUNDDOWN(C586/G581/J581,0)</f>
        <v>14305</v>
      </c>
      <c r="E585" s="412" t="s">
        <v>820</v>
      </c>
      <c r="F585" s="412"/>
      <c r="G585" s="412">
        <v>6</v>
      </c>
      <c r="H585" s="414">
        <v>190306</v>
      </c>
      <c r="I585" s="417">
        <v>6850</v>
      </c>
      <c r="J585" s="419">
        <f>D585/I585</f>
        <v>2.0883211678832119</v>
      </c>
      <c r="K585" s="140"/>
      <c r="L585" s="64"/>
    </row>
    <row r="586" spans="1:12" ht="18" customHeight="1">
      <c r="B586" s="67" t="s">
        <v>796</v>
      </c>
      <c r="C586" s="121">
        <f>L593</f>
        <v>17166192</v>
      </c>
      <c r="D586" s="410"/>
      <c r="E586" s="412"/>
      <c r="F586" s="412"/>
      <c r="G586" s="412"/>
      <c r="H586" s="415"/>
      <c r="I586" s="417"/>
      <c r="J586" s="419"/>
      <c r="K586" s="140"/>
      <c r="L586" s="64"/>
    </row>
    <row r="587" spans="1:12" ht="18" customHeight="1" thickBot="1">
      <c r="B587" s="68" t="s">
        <v>795</v>
      </c>
      <c r="C587" s="122">
        <f>L637</f>
        <v>1300000</v>
      </c>
      <c r="D587" s="411"/>
      <c r="E587" s="413"/>
      <c r="F587" s="413"/>
      <c r="G587" s="413"/>
      <c r="H587" s="416"/>
      <c r="I587" s="418"/>
      <c r="J587" s="420"/>
      <c r="K587" s="140"/>
      <c r="L587" s="64"/>
    </row>
    <row r="588" spans="1:12" ht="18" customHeight="1">
      <c r="B588" s="180"/>
      <c r="C588" s="205"/>
      <c r="D588" s="206"/>
      <c r="E588" s="181"/>
      <c r="F588" s="181"/>
      <c r="G588" s="181"/>
      <c r="H588" s="183"/>
      <c r="I588" s="184"/>
      <c r="J588" s="207"/>
      <c r="K588" s="182"/>
      <c r="L588" s="64"/>
    </row>
    <row r="589" spans="1:12" ht="14.25" thickBot="1">
      <c r="B589" s="64"/>
      <c r="C589" s="64"/>
      <c r="D589" s="64"/>
      <c r="E589" s="64"/>
      <c r="F589" s="64"/>
      <c r="G589" s="64"/>
      <c r="H589" s="64"/>
      <c r="I589" s="64"/>
      <c r="J589" s="64"/>
      <c r="K589" s="64"/>
      <c r="L589" s="64"/>
    </row>
    <row r="590" spans="1:12" ht="19.5" customHeight="1" thickBot="1">
      <c r="B590" s="64"/>
      <c r="C590" s="64"/>
      <c r="D590" s="64"/>
      <c r="E590" s="64"/>
      <c r="F590" s="297" t="s">
        <v>75</v>
      </c>
      <c r="G590" s="298"/>
      <c r="H590" s="298"/>
      <c r="I590" s="300"/>
      <c r="J590" s="301" t="s">
        <v>35</v>
      </c>
      <c r="K590" s="302"/>
      <c r="L590" s="303" t="s">
        <v>77</v>
      </c>
    </row>
    <row r="591" spans="1:12" ht="18.75" customHeight="1" thickBot="1">
      <c r="B591" s="75" t="s">
        <v>31</v>
      </c>
      <c r="C591" s="76" t="s">
        <v>51</v>
      </c>
      <c r="D591" s="404" t="s">
        <v>52</v>
      </c>
      <c r="E591" s="405"/>
      <c r="F591" s="75" t="s">
        <v>53</v>
      </c>
      <c r="G591" s="76" t="s">
        <v>54</v>
      </c>
      <c r="H591" s="77" t="s">
        <v>21</v>
      </c>
      <c r="I591" s="75" t="s">
        <v>49</v>
      </c>
      <c r="J591" s="132" t="s">
        <v>788</v>
      </c>
      <c r="K591" s="304" t="s">
        <v>789</v>
      </c>
      <c r="L591" s="303" t="s">
        <v>49</v>
      </c>
    </row>
    <row r="592" spans="1:12" ht="21" customHeight="1" thickBot="1">
      <c r="B592" s="78" t="s">
        <v>23</v>
      </c>
      <c r="C592" s="79"/>
      <c r="D592" s="404"/>
      <c r="E592" s="405"/>
      <c r="F592" s="80"/>
      <c r="G592" s="81"/>
      <c r="H592" s="82"/>
      <c r="I592" s="83">
        <f>I593+I637</f>
        <v>18466192</v>
      </c>
      <c r="J592" s="133"/>
      <c r="K592" s="133"/>
      <c r="L592" s="168">
        <f>L593+L637</f>
        <v>18466192</v>
      </c>
    </row>
    <row r="593" spans="1:12" ht="21.75" customHeight="1" thickBot="1">
      <c r="A593" t="str">
        <f>B581&amp;"훈련비"</f>
        <v>10훈련비</v>
      </c>
      <c r="B593" s="99" t="s">
        <v>794</v>
      </c>
      <c r="C593" s="100" t="s">
        <v>23</v>
      </c>
      <c r="D593" s="406"/>
      <c r="E593" s="407"/>
      <c r="F593" s="101"/>
      <c r="G593" s="102"/>
      <c r="H593" s="103"/>
      <c r="I593" s="101">
        <f>I594+I595+I598+I602+I611+I620+I621+I625+I629+I633</f>
        <v>17166192</v>
      </c>
      <c r="J593" s="101">
        <f>J594+J595+J598+J602+J611+J620+J621+J625+J629+J633</f>
        <v>0</v>
      </c>
      <c r="K593" s="101"/>
      <c r="L593" s="169">
        <f>L594+L595+L598+L602+L611+L620+L621+L625+L629+L633</f>
        <v>17166192</v>
      </c>
    </row>
    <row r="594" spans="1:12" ht="14.25" thickBot="1">
      <c r="B594" s="105" t="s">
        <v>55</v>
      </c>
      <c r="C594" s="106" t="s">
        <v>13</v>
      </c>
      <c r="D594" s="401" t="s">
        <v>55</v>
      </c>
      <c r="E594" s="402"/>
      <c r="F594" s="288">
        <v>12506</v>
      </c>
      <c r="G594" s="289">
        <v>16</v>
      </c>
      <c r="H594" s="290">
        <v>2</v>
      </c>
      <c r="I594" s="144">
        <f>F594*G594*H594</f>
        <v>400192</v>
      </c>
      <c r="J594" s="144"/>
      <c r="K594" s="144"/>
      <c r="L594" s="170">
        <f>I594+J594</f>
        <v>400192</v>
      </c>
    </row>
    <row r="595" spans="1:12">
      <c r="B595" s="105" t="s">
        <v>56</v>
      </c>
      <c r="C595" s="107" t="s">
        <v>13</v>
      </c>
      <c r="D595" s="384"/>
      <c r="E595" s="403"/>
      <c r="F595" s="147"/>
      <c r="G595" s="148"/>
      <c r="H595" s="149"/>
      <c r="I595" s="147">
        <f t="shared" ref="I595:J595" si="306">SUM(I596:I597)</f>
        <v>0</v>
      </c>
      <c r="J595" s="147">
        <f t="shared" si="306"/>
        <v>0</v>
      </c>
      <c r="K595" s="147"/>
      <c r="L595" s="171">
        <f t="shared" ref="L595" si="307">SUM(L596:L597)</f>
        <v>0</v>
      </c>
    </row>
    <row r="596" spans="1:12">
      <c r="B596" s="69"/>
      <c r="C596" s="70" t="s">
        <v>57</v>
      </c>
      <c r="D596" s="372"/>
      <c r="E596" s="392"/>
      <c r="F596" s="185"/>
      <c r="G596" s="186"/>
      <c r="H596" s="187"/>
      <c r="I596" s="142">
        <f>F596*G596*H596</f>
        <v>0</v>
      </c>
      <c r="J596" s="142"/>
      <c r="K596" s="142"/>
      <c r="L596" s="172">
        <f>I596+J596</f>
        <v>0</v>
      </c>
    </row>
    <row r="597" spans="1:12" ht="14.25" thickBot="1">
      <c r="B597" s="71"/>
      <c r="C597" s="72"/>
      <c r="D597" s="374"/>
      <c r="E597" s="399"/>
      <c r="F597" s="188"/>
      <c r="G597" s="189"/>
      <c r="H597" s="190"/>
      <c r="I597" s="143">
        <f>F597*G597*H597</f>
        <v>0</v>
      </c>
      <c r="J597" s="143"/>
      <c r="K597" s="143"/>
      <c r="L597" s="172">
        <f>I597+J597</f>
        <v>0</v>
      </c>
    </row>
    <row r="598" spans="1:12">
      <c r="B598" s="105" t="s">
        <v>58</v>
      </c>
      <c r="C598" s="107" t="s">
        <v>13</v>
      </c>
      <c r="D598" s="384"/>
      <c r="E598" s="403"/>
      <c r="F598" s="147"/>
      <c r="G598" s="148"/>
      <c r="H598" s="149"/>
      <c r="I598" s="147">
        <f t="shared" ref="I598:J598" si="308">SUM(I599:I601)</f>
        <v>1800000</v>
      </c>
      <c r="J598" s="147">
        <f t="shared" si="308"/>
        <v>0</v>
      </c>
      <c r="K598" s="147"/>
      <c r="L598" s="171">
        <f t="shared" ref="L598" si="309">SUM(L599:L601)</f>
        <v>1800000</v>
      </c>
    </row>
    <row r="599" spans="1:12">
      <c r="B599" s="69"/>
      <c r="C599" s="70" t="s">
        <v>57</v>
      </c>
      <c r="D599" s="372"/>
      <c r="E599" s="392"/>
      <c r="F599" s="185">
        <v>900000</v>
      </c>
      <c r="G599" s="186">
        <v>1</v>
      </c>
      <c r="H599" s="187">
        <v>2</v>
      </c>
      <c r="I599" s="142">
        <f t="shared" ref="I599:I601" si="310">F599*G599*H599</f>
        <v>1800000</v>
      </c>
      <c r="J599" s="142"/>
      <c r="K599" s="142"/>
      <c r="L599" s="172">
        <f>I599+J599</f>
        <v>1800000</v>
      </c>
    </row>
    <row r="600" spans="1:12">
      <c r="B600" s="69"/>
      <c r="C600" s="70"/>
      <c r="D600" s="372"/>
      <c r="E600" s="392"/>
      <c r="F600" s="185"/>
      <c r="G600" s="186"/>
      <c r="H600" s="187"/>
      <c r="I600" s="142">
        <f t="shared" si="310"/>
        <v>0</v>
      </c>
      <c r="J600" s="142"/>
      <c r="K600" s="142"/>
      <c r="L600" s="172">
        <f t="shared" ref="L600:L601" si="311">I600+J600</f>
        <v>0</v>
      </c>
    </row>
    <row r="601" spans="1:12" ht="14.25" thickBot="1">
      <c r="B601" s="71"/>
      <c r="C601" s="72"/>
      <c r="D601" s="374"/>
      <c r="E601" s="399"/>
      <c r="F601" s="191"/>
      <c r="G601" s="192"/>
      <c r="H601" s="193"/>
      <c r="I601" s="143">
        <f t="shared" si="310"/>
        <v>0</v>
      </c>
      <c r="J601" s="143"/>
      <c r="K601" s="143"/>
      <c r="L601" s="172">
        <f t="shared" si="311"/>
        <v>0</v>
      </c>
    </row>
    <row r="602" spans="1:12">
      <c r="B602" s="105" t="s">
        <v>24</v>
      </c>
      <c r="C602" s="108" t="s">
        <v>13</v>
      </c>
      <c r="D602" s="380"/>
      <c r="E602" s="400"/>
      <c r="F602" s="151"/>
      <c r="G602" s="152"/>
      <c r="H602" s="153"/>
      <c r="I602" s="151">
        <f>I603+I607</f>
        <v>10000000</v>
      </c>
      <c r="J602" s="151">
        <f>J603+J607</f>
        <v>0</v>
      </c>
      <c r="K602" s="151"/>
      <c r="L602" s="173">
        <f>L603+L607</f>
        <v>10000000</v>
      </c>
    </row>
    <row r="603" spans="1:12">
      <c r="B603" s="73" t="s">
        <v>59</v>
      </c>
      <c r="C603" s="109" t="s">
        <v>13</v>
      </c>
      <c r="D603" s="397"/>
      <c r="E603" s="398"/>
      <c r="F603" s="154"/>
      <c r="G603" s="155"/>
      <c r="H603" s="156"/>
      <c r="I603" s="154">
        <f t="shared" ref="I603:J603" si="312">SUM(I604:I606)</f>
        <v>2000000</v>
      </c>
      <c r="J603" s="154">
        <f t="shared" si="312"/>
        <v>0</v>
      </c>
      <c r="K603" s="154"/>
      <c r="L603" s="174">
        <f>SUM(L604:L606)</f>
        <v>2000000</v>
      </c>
    </row>
    <row r="604" spans="1:12">
      <c r="B604" s="69"/>
      <c r="C604" s="194" t="s">
        <v>798</v>
      </c>
      <c r="D604" s="372" t="s">
        <v>85</v>
      </c>
      <c r="E604" s="392"/>
      <c r="F604" s="185">
        <v>100000</v>
      </c>
      <c r="G604" s="186">
        <v>10</v>
      </c>
      <c r="H604" s="187">
        <v>2</v>
      </c>
      <c r="I604" s="142">
        <f t="shared" ref="I604:I606" si="313">F604*G604*H604</f>
        <v>2000000</v>
      </c>
      <c r="J604" s="142"/>
      <c r="K604" s="142"/>
      <c r="L604" s="172">
        <f>I604+J604</f>
        <v>2000000</v>
      </c>
    </row>
    <row r="605" spans="1:12">
      <c r="B605" s="69"/>
      <c r="C605" s="194" t="s">
        <v>60</v>
      </c>
      <c r="D605" s="372" t="s">
        <v>86</v>
      </c>
      <c r="E605" s="392"/>
      <c r="F605" s="185"/>
      <c r="G605" s="186"/>
      <c r="H605" s="187"/>
      <c r="I605" s="142">
        <f t="shared" si="313"/>
        <v>0</v>
      </c>
      <c r="J605" s="142"/>
      <c r="K605" s="142"/>
      <c r="L605" s="172">
        <f t="shared" ref="L605:L606" si="314">I605+J605</f>
        <v>0</v>
      </c>
    </row>
    <row r="606" spans="1:12" ht="14.25" thickBot="1">
      <c r="B606" s="74"/>
      <c r="C606" s="195" t="s">
        <v>60</v>
      </c>
      <c r="D606" s="393" t="s">
        <v>87</v>
      </c>
      <c r="E606" s="394"/>
      <c r="F606" s="191"/>
      <c r="G606" s="192"/>
      <c r="H606" s="193"/>
      <c r="I606" s="157">
        <f t="shared" si="313"/>
        <v>0</v>
      </c>
      <c r="J606" s="157"/>
      <c r="K606" s="157"/>
      <c r="L606" s="172">
        <f t="shared" si="314"/>
        <v>0</v>
      </c>
    </row>
    <row r="607" spans="1:12">
      <c r="B607" s="69" t="s">
        <v>61</v>
      </c>
      <c r="C607" s="110" t="s">
        <v>13</v>
      </c>
      <c r="D607" s="397"/>
      <c r="E607" s="398"/>
      <c r="F607" s="158"/>
      <c r="G607" s="159"/>
      <c r="H607" s="160"/>
      <c r="I607" s="161">
        <f t="shared" ref="I607:J607" si="315">SUM(I608:I610)</f>
        <v>8000000</v>
      </c>
      <c r="J607" s="161">
        <f t="shared" si="315"/>
        <v>0</v>
      </c>
      <c r="K607" s="161"/>
      <c r="L607" s="175">
        <f>SUM(L608:L610)</f>
        <v>8000000</v>
      </c>
    </row>
    <row r="608" spans="1:12">
      <c r="B608" s="69"/>
      <c r="C608" s="194" t="s">
        <v>799</v>
      </c>
      <c r="D608" s="372" t="s">
        <v>85</v>
      </c>
      <c r="E608" s="392"/>
      <c r="F608" s="185">
        <v>200000</v>
      </c>
      <c r="G608" s="186">
        <v>20</v>
      </c>
      <c r="H608" s="187">
        <v>2</v>
      </c>
      <c r="I608" s="142">
        <f t="shared" ref="I608:I610" si="316">F608*G608*H608</f>
        <v>8000000</v>
      </c>
      <c r="J608" s="142"/>
      <c r="K608" s="142"/>
      <c r="L608" s="172">
        <f>I608+J608</f>
        <v>8000000</v>
      </c>
    </row>
    <row r="609" spans="2:12">
      <c r="B609" s="69"/>
      <c r="C609" s="194" t="s">
        <v>60</v>
      </c>
      <c r="D609" s="372" t="s">
        <v>86</v>
      </c>
      <c r="E609" s="392"/>
      <c r="F609" s="185"/>
      <c r="G609" s="186"/>
      <c r="H609" s="187"/>
      <c r="I609" s="142">
        <f t="shared" si="316"/>
        <v>0</v>
      </c>
      <c r="J609" s="142"/>
      <c r="K609" s="142"/>
      <c r="L609" s="172">
        <f t="shared" ref="L609:L610" si="317">I609+J609</f>
        <v>0</v>
      </c>
    </row>
    <row r="610" spans="2:12" ht="14.25" thickBot="1">
      <c r="B610" s="71"/>
      <c r="C610" s="196" t="s">
        <v>60</v>
      </c>
      <c r="D610" s="393" t="s">
        <v>87</v>
      </c>
      <c r="E610" s="394"/>
      <c r="F610" s="185"/>
      <c r="G610" s="186"/>
      <c r="H610" s="187"/>
      <c r="I610" s="143">
        <f t="shared" si="316"/>
        <v>0</v>
      </c>
      <c r="J610" s="143"/>
      <c r="K610" s="143"/>
      <c r="L610" s="172">
        <f t="shared" si="317"/>
        <v>0</v>
      </c>
    </row>
    <row r="611" spans="2:12">
      <c r="B611" s="105" t="s">
        <v>62</v>
      </c>
      <c r="C611" s="108" t="s">
        <v>13</v>
      </c>
      <c r="D611" s="395"/>
      <c r="E611" s="396"/>
      <c r="F611" s="151"/>
      <c r="G611" s="152"/>
      <c r="H611" s="153"/>
      <c r="I611" s="151">
        <f>I612+I616</f>
        <v>160000</v>
      </c>
      <c r="J611" s="151">
        <f>J612+J616</f>
        <v>0</v>
      </c>
      <c r="K611" s="151"/>
      <c r="L611" s="173">
        <f>L612+L616</f>
        <v>160000</v>
      </c>
    </row>
    <row r="612" spans="2:12">
      <c r="B612" s="130" t="s">
        <v>25</v>
      </c>
      <c r="C612" s="131" t="s">
        <v>13</v>
      </c>
      <c r="D612" s="390"/>
      <c r="E612" s="391"/>
      <c r="F612" s="162"/>
      <c r="G612" s="163"/>
      <c r="H612" s="164"/>
      <c r="I612" s="162">
        <f>SUM(I613:I615)</f>
        <v>160000</v>
      </c>
      <c r="J612" s="162">
        <f>SUM(J613:J615)</f>
        <v>0</v>
      </c>
      <c r="K612" s="162"/>
      <c r="L612" s="176">
        <f>SUM(L613:L615)</f>
        <v>160000</v>
      </c>
    </row>
    <row r="613" spans="2:12">
      <c r="B613" s="69"/>
      <c r="C613" s="214" t="s">
        <v>798</v>
      </c>
      <c r="D613" s="370"/>
      <c r="E613" s="371"/>
      <c r="F613" s="197">
        <v>80000</v>
      </c>
      <c r="G613" s="198">
        <v>1</v>
      </c>
      <c r="H613" s="199">
        <v>2</v>
      </c>
      <c r="I613" s="165">
        <f t="shared" ref="I613:I615" si="318">F613*G613*H613</f>
        <v>160000</v>
      </c>
      <c r="J613" s="165"/>
      <c r="K613" s="165"/>
      <c r="L613" s="177">
        <f>I613+J613</f>
        <v>160000</v>
      </c>
    </row>
    <row r="614" spans="2:12">
      <c r="B614" s="69"/>
      <c r="C614" s="212"/>
      <c r="D614" s="372"/>
      <c r="E614" s="373"/>
      <c r="F614" s="185"/>
      <c r="G614" s="186"/>
      <c r="H614" s="187"/>
      <c r="I614" s="142">
        <f t="shared" si="318"/>
        <v>0</v>
      </c>
      <c r="J614" s="142"/>
      <c r="K614" s="142"/>
      <c r="L614" s="177">
        <f t="shared" ref="L614:L615" si="319">I614+J614</f>
        <v>0</v>
      </c>
    </row>
    <row r="615" spans="2:12">
      <c r="B615" s="69"/>
      <c r="C615" s="213"/>
      <c r="D615" s="388"/>
      <c r="E615" s="389"/>
      <c r="F615" s="191"/>
      <c r="G615" s="192"/>
      <c r="H615" s="193"/>
      <c r="I615" s="150">
        <f t="shared" si="318"/>
        <v>0</v>
      </c>
      <c r="J615" s="150"/>
      <c r="K615" s="150"/>
      <c r="L615" s="177">
        <f t="shared" si="319"/>
        <v>0</v>
      </c>
    </row>
    <row r="616" spans="2:12">
      <c r="B616" s="130" t="s">
        <v>63</v>
      </c>
      <c r="C616" s="131" t="s">
        <v>13</v>
      </c>
      <c r="D616" s="390"/>
      <c r="E616" s="391"/>
      <c r="F616" s="162"/>
      <c r="G616" s="163"/>
      <c r="H616" s="164"/>
      <c r="I616" s="162">
        <f>SUM(I617:I619)</f>
        <v>0</v>
      </c>
      <c r="J616" s="162">
        <f>SUM(J617:J619)</f>
        <v>0</v>
      </c>
      <c r="K616" s="162"/>
      <c r="L616" s="176">
        <f>SUM(L617:L619)</f>
        <v>0</v>
      </c>
    </row>
    <row r="617" spans="2:12">
      <c r="B617" s="69"/>
      <c r="C617" s="200"/>
      <c r="D617" s="370"/>
      <c r="E617" s="371"/>
      <c r="F617" s="197"/>
      <c r="G617" s="198"/>
      <c r="H617" s="199">
        <v>2</v>
      </c>
      <c r="I617" s="165">
        <f>F617*G617*H617</f>
        <v>0</v>
      </c>
      <c r="J617" s="165"/>
      <c r="K617" s="165"/>
      <c r="L617" s="177">
        <f>I617+J617</f>
        <v>0</v>
      </c>
    </row>
    <row r="618" spans="2:12">
      <c r="B618" s="69"/>
      <c r="C618" s="201"/>
      <c r="D618" s="372"/>
      <c r="E618" s="373"/>
      <c r="F618" s="185"/>
      <c r="G618" s="186"/>
      <c r="H618" s="187"/>
      <c r="I618" s="142">
        <f t="shared" ref="I618:I619" si="320">F618*G618*H618</f>
        <v>0</v>
      </c>
      <c r="J618" s="142"/>
      <c r="K618" s="142"/>
      <c r="L618" s="177">
        <f t="shared" ref="L618:L619" si="321">I618+J618</f>
        <v>0</v>
      </c>
    </row>
    <row r="619" spans="2:12" ht="14.25" thickBot="1">
      <c r="B619" s="71"/>
      <c r="C619" s="202"/>
      <c r="D619" s="374"/>
      <c r="E619" s="375"/>
      <c r="F619" s="188"/>
      <c r="G619" s="189"/>
      <c r="H619" s="190"/>
      <c r="I619" s="143">
        <f t="shared" si="320"/>
        <v>0</v>
      </c>
      <c r="J619" s="143"/>
      <c r="K619" s="143"/>
      <c r="L619" s="177">
        <f t="shared" si="321"/>
        <v>0</v>
      </c>
    </row>
    <row r="620" spans="2:12" ht="30.75" customHeight="1" thickBot="1">
      <c r="B620" s="291" t="s">
        <v>898</v>
      </c>
      <c r="C620" s="107" t="s">
        <v>13</v>
      </c>
      <c r="D620" s="386" t="s">
        <v>26</v>
      </c>
      <c r="E620" s="387"/>
      <c r="F620" s="208">
        <v>9000</v>
      </c>
      <c r="G620" s="209">
        <v>20</v>
      </c>
      <c r="H620" s="210">
        <v>2</v>
      </c>
      <c r="I620" s="147">
        <f>F620*G620*H620</f>
        <v>360000</v>
      </c>
      <c r="J620" s="147"/>
      <c r="K620" s="147"/>
      <c r="L620" s="171">
        <f>I620+J620</f>
        <v>360000</v>
      </c>
    </row>
    <row r="621" spans="2:12">
      <c r="B621" s="129" t="s">
        <v>28</v>
      </c>
      <c r="C621" s="106" t="s">
        <v>13</v>
      </c>
      <c r="D621" s="380"/>
      <c r="E621" s="381"/>
      <c r="F621" s="144"/>
      <c r="G621" s="145"/>
      <c r="H621" s="146"/>
      <c r="I621" s="144">
        <f t="shared" ref="I621:J621" si="322">SUM(I622:I624)</f>
        <v>2400000</v>
      </c>
      <c r="J621" s="144">
        <f t="shared" si="322"/>
        <v>0</v>
      </c>
      <c r="K621" s="144"/>
      <c r="L621" s="170">
        <f t="shared" ref="L621" si="323">SUM(L622:L624)</f>
        <v>2400000</v>
      </c>
    </row>
    <row r="622" spans="2:12">
      <c r="B622" s="69"/>
      <c r="C622" s="200"/>
      <c r="D622" s="370"/>
      <c r="E622" s="371"/>
      <c r="F622" s="197">
        <v>60000</v>
      </c>
      <c r="G622" s="198">
        <v>20</v>
      </c>
      <c r="H622" s="199">
        <v>2</v>
      </c>
      <c r="I622" s="165">
        <f t="shared" ref="I622:I623" si="324">F622*G622*H622</f>
        <v>2400000</v>
      </c>
      <c r="J622" s="165"/>
      <c r="K622" s="165"/>
      <c r="L622" s="177">
        <f>I622+J622</f>
        <v>2400000</v>
      </c>
    </row>
    <row r="623" spans="2:12">
      <c r="B623" s="69"/>
      <c r="C623" s="201"/>
      <c r="D623" s="372"/>
      <c r="E623" s="373"/>
      <c r="F623" s="185"/>
      <c r="G623" s="186"/>
      <c r="H623" s="187"/>
      <c r="I623" s="142">
        <f t="shared" si="324"/>
        <v>0</v>
      </c>
      <c r="J623" s="142"/>
      <c r="K623" s="142"/>
      <c r="L623" s="177">
        <f t="shared" ref="L623:L624" si="325">I623+J623</f>
        <v>0</v>
      </c>
    </row>
    <row r="624" spans="2:12" ht="14.25" thickBot="1">
      <c r="B624" s="71"/>
      <c r="C624" s="202"/>
      <c r="D624" s="374"/>
      <c r="E624" s="375"/>
      <c r="F624" s="188"/>
      <c r="G624" s="189"/>
      <c r="H624" s="190"/>
      <c r="I624" s="143">
        <f>F624*G624*H624</f>
        <v>0</v>
      </c>
      <c r="J624" s="143"/>
      <c r="K624" s="143"/>
      <c r="L624" s="177">
        <f t="shared" si="325"/>
        <v>0</v>
      </c>
    </row>
    <row r="625" spans="1:12">
      <c r="B625" s="105" t="s">
        <v>29</v>
      </c>
      <c r="C625" s="107" t="s">
        <v>13</v>
      </c>
      <c r="D625" s="384" t="s">
        <v>29</v>
      </c>
      <c r="E625" s="385"/>
      <c r="F625" s="147"/>
      <c r="G625" s="148"/>
      <c r="H625" s="149"/>
      <c r="I625" s="147">
        <f t="shared" ref="I625:J625" si="326">SUM(I626:I628)</f>
        <v>800000</v>
      </c>
      <c r="J625" s="147">
        <f t="shared" si="326"/>
        <v>0</v>
      </c>
      <c r="K625" s="147"/>
      <c r="L625" s="171">
        <f t="shared" ref="L625" si="327">SUM(L626:L628)</f>
        <v>800000</v>
      </c>
    </row>
    <row r="626" spans="1:12">
      <c r="B626" s="69"/>
      <c r="C626" s="70" t="s">
        <v>64</v>
      </c>
      <c r="D626" s="372"/>
      <c r="E626" s="373"/>
      <c r="F626" s="185">
        <v>20000</v>
      </c>
      <c r="G626" s="186">
        <v>20</v>
      </c>
      <c r="H626" s="187">
        <v>2</v>
      </c>
      <c r="I626" s="142">
        <f t="shared" ref="I626:I628" si="328">F626*G626*H626</f>
        <v>800000</v>
      </c>
      <c r="J626" s="142"/>
      <c r="K626" s="142"/>
      <c r="L626" s="172">
        <f>I626+J626</f>
        <v>800000</v>
      </c>
    </row>
    <row r="627" spans="1:12">
      <c r="B627" s="69"/>
      <c r="C627" s="70" t="s">
        <v>65</v>
      </c>
      <c r="D627" s="372"/>
      <c r="E627" s="373"/>
      <c r="F627" s="185"/>
      <c r="G627" s="186"/>
      <c r="H627" s="187"/>
      <c r="I627" s="142">
        <f t="shared" si="328"/>
        <v>0</v>
      </c>
      <c r="J627" s="142"/>
      <c r="K627" s="142"/>
      <c r="L627" s="172">
        <f t="shared" ref="L627:L628" si="329">I627+J627</f>
        <v>0</v>
      </c>
    </row>
    <row r="628" spans="1:12" ht="14.25" thickBot="1">
      <c r="B628" s="71"/>
      <c r="C628" s="72"/>
      <c r="D628" s="374"/>
      <c r="E628" s="375"/>
      <c r="F628" s="188"/>
      <c r="G628" s="189"/>
      <c r="H628" s="190"/>
      <c r="I628" s="143">
        <f t="shared" si="328"/>
        <v>0</v>
      </c>
      <c r="J628" s="143"/>
      <c r="K628" s="143"/>
      <c r="L628" s="172">
        <f t="shared" si="329"/>
        <v>0</v>
      </c>
    </row>
    <row r="629" spans="1:12">
      <c r="B629" s="129" t="s">
        <v>66</v>
      </c>
      <c r="C629" s="106" t="s">
        <v>13</v>
      </c>
      <c r="D629" s="380"/>
      <c r="E629" s="381"/>
      <c r="F629" s="144"/>
      <c r="G629" s="145"/>
      <c r="H629" s="146"/>
      <c r="I629" s="144">
        <f t="shared" ref="I629:J629" si="330">SUM(I630:I632)</f>
        <v>120000</v>
      </c>
      <c r="J629" s="144">
        <f t="shared" si="330"/>
        <v>0</v>
      </c>
      <c r="K629" s="144"/>
      <c r="L629" s="170">
        <f t="shared" ref="L629" si="331">SUM(L630:L632)</f>
        <v>120000</v>
      </c>
    </row>
    <row r="630" spans="1:12">
      <c r="B630" s="69"/>
      <c r="C630" s="211" t="s">
        <v>797</v>
      </c>
      <c r="D630" s="370"/>
      <c r="E630" s="371"/>
      <c r="F630" s="197">
        <v>3000</v>
      </c>
      <c r="G630" s="198">
        <v>20</v>
      </c>
      <c r="H630" s="199">
        <v>2</v>
      </c>
      <c r="I630" s="165">
        <f t="shared" ref="I630:I632" si="332">F630*G630*H630</f>
        <v>120000</v>
      </c>
      <c r="J630" s="165"/>
      <c r="K630" s="165"/>
      <c r="L630" s="177">
        <f>I630+J630</f>
        <v>120000</v>
      </c>
    </row>
    <row r="631" spans="1:12">
      <c r="B631" s="69"/>
      <c r="C631" s="70" t="s">
        <v>34</v>
      </c>
      <c r="D631" s="372"/>
      <c r="E631" s="373"/>
      <c r="F631" s="185"/>
      <c r="G631" s="186"/>
      <c r="H631" s="187"/>
      <c r="I631" s="142">
        <f t="shared" si="332"/>
        <v>0</v>
      </c>
      <c r="J631" s="142"/>
      <c r="K631" s="142"/>
      <c r="L631" s="177">
        <f t="shared" ref="L631:L632" si="333">I631+J631</f>
        <v>0</v>
      </c>
    </row>
    <row r="632" spans="1:12" ht="14.25" thickBot="1">
      <c r="B632" s="71"/>
      <c r="C632" s="72"/>
      <c r="D632" s="374"/>
      <c r="E632" s="375"/>
      <c r="F632" s="188"/>
      <c r="G632" s="189"/>
      <c r="H632" s="190"/>
      <c r="I632" s="143">
        <f t="shared" si="332"/>
        <v>0</v>
      </c>
      <c r="J632" s="143"/>
      <c r="K632" s="143"/>
      <c r="L632" s="177">
        <f t="shared" si="333"/>
        <v>0</v>
      </c>
    </row>
    <row r="633" spans="1:12">
      <c r="B633" s="105" t="s">
        <v>67</v>
      </c>
      <c r="C633" s="107" t="s">
        <v>13</v>
      </c>
      <c r="D633" s="382">
        <f>I633/(I594+I595+I598+I602+I611+I620+I621+I625+I629)</f>
        <v>7.0198660963659287E-2</v>
      </c>
      <c r="E633" s="383"/>
      <c r="F633" s="147"/>
      <c r="G633" s="148"/>
      <c r="H633" s="149"/>
      <c r="I633" s="147">
        <f t="shared" ref="I633:J633" si="334">SUM(I634:I636)</f>
        <v>1126000</v>
      </c>
      <c r="J633" s="147">
        <f t="shared" si="334"/>
        <v>0</v>
      </c>
      <c r="K633" s="147"/>
      <c r="L633" s="171">
        <f t="shared" ref="L633" si="335">SUM(L634:L636)</f>
        <v>1126000</v>
      </c>
    </row>
    <row r="634" spans="1:12" ht="16.5" customHeight="1">
      <c r="B634" s="376" t="s">
        <v>81</v>
      </c>
      <c r="C634" s="70" t="s">
        <v>27</v>
      </c>
      <c r="D634" s="372"/>
      <c r="E634" s="373"/>
      <c r="F634" s="185">
        <v>33000</v>
      </c>
      <c r="G634" s="186">
        <v>1</v>
      </c>
      <c r="H634" s="187">
        <v>2</v>
      </c>
      <c r="I634" s="142">
        <f t="shared" ref="I634:I636" si="336">F634*G634*H634</f>
        <v>66000</v>
      </c>
      <c r="J634" s="142"/>
      <c r="K634" s="142"/>
      <c r="L634" s="172">
        <f>I634+J634</f>
        <v>66000</v>
      </c>
    </row>
    <row r="635" spans="1:12">
      <c r="B635" s="376"/>
      <c r="C635" s="70" t="s">
        <v>30</v>
      </c>
      <c r="D635" s="372"/>
      <c r="E635" s="373"/>
      <c r="F635" s="185">
        <v>30000</v>
      </c>
      <c r="G635" s="186">
        <v>1</v>
      </c>
      <c r="H635" s="187">
        <v>2</v>
      </c>
      <c r="I635" s="142">
        <f t="shared" si="336"/>
        <v>60000</v>
      </c>
      <c r="J635" s="142"/>
      <c r="K635" s="142"/>
      <c r="L635" s="172">
        <f t="shared" ref="L635:L636" si="337">I635+J635</f>
        <v>60000</v>
      </c>
    </row>
    <row r="636" spans="1:12" ht="19.5" customHeight="1" thickBot="1">
      <c r="B636" s="377"/>
      <c r="C636" s="72" t="s">
        <v>33</v>
      </c>
      <c r="D636" s="374"/>
      <c r="E636" s="375"/>
      <c r="F636" s="188">
        <v>500000</v>
      </c>
      <c r="G636" s="189">
        <v>1</v>
      </c>
      <c r="H636" s="190">
        <v>2</v>
      </c>
      <c r="I636" s="143">
        <f t="shared" si="336"/>
        <v>1000000</v>
      </c>
      <c r="J636" s="143"/>
      <c r="K636" s="143"/>
      <c r="L636" s="172">
        <f t="shared" si="337"/>
        <v>1000000</v>
      </c>
    </row>
    <row r="637" spans="1:12" ht="18" customHeight="1">
      <c r="B637" s="124" t="s">
        <v>793</v>
      </c>
      <c r="C637" s="125" t="s">
        <v>23</v>
      </c>
      <c r="D637" s="378"/>
      <c r="E637" s="379"/>
      <c r="F637" s="126"/>
      <c r="G637" s="127"/>
      <c r="H637" s="128"/>
      <c r="I637" s="126">
        <f>SUM(I638:I641)</f>
        <v>1300000</v>
      </c>
      <c r="J637" s="126">
        <f>SUM(J638:J641)</f>
        <v>0</v>
      </c>
      <c r="K637" s="126"/>
      <c r="L637" s="178">
        <f>SUM(L638:L641)</f>
        <v>1300000</v>
      </c>
    </row>
    <row r="638" spans="1:12">
      <c r="A638" t="str">
        <f>B581&amp;"식비"</f>
        <v>10식비</v>
      </c>
      <c r="B638" s="111"/>
      <c r="C638" s="110" t="s">
        <v>68</v>
      </c>
      <c r="D638" s="370"/>
      <c r="E638" s="371"/>
      <c r="F638" s="197">
        <v>15000</v>
      </c>
      <c r="G638" s="198">
        <v>20</v>
      </c>
      <c r="H638" s="199">
        <v>2</v>
      </c>
      <c r="I638" s="161">
        <f t="shared" ref="I638:I641" si="338">F638*G638*H638</f>
        <v>600000</v>
      </c>
      <c r="J638" s="161"/>
      <c r="K638" s="161"/>
      <c r="L638" s="175">
        <f>I638+J638</f>
        <v>600000</v>
      </c>
    </row>
    <row r="639" spans="1:12">
      <c r="A639" t="str">
        <f>B581&amp;"숙박비"</f>
        <v>10숙박비</v>
      </c>
      <c r="B639" s="111"/>
      <c r="C639" s="112" t="s">
        <v>82</v>
      </c>
      <c r="D639" s="372"/>
      <c r="E639" s="373"/>
      <c r="F639" s="191"/>
      <c r="G639" s="192"/>
      <c r="H639" s="193"/>
      <c r="I639" s="166">
        <f t="shared" si="338"/>
        <v>0</v>
      </c>
      <c r="J639" s="166"/>
      <c r="K639" s="166"/>
      <c r="L639" s="175">
        <f t="shared" ref="L639:L641" si="339">I639+J639</f>
        <v>0</v>
      </c>
    </row>
    <row r="640" spans="1:12">
      <c r="A640" t="str">
        <f>B581&amp;"수당"</f>
        <v>10수당</v>
      </c>
      <c r="B640" s="111"/>
      <c r="C640" s="112" t="s">
        <v>20</v>
      </c>
      <c r="D640" s="203"/>
      <c r="E640" s="204"/>
      <c r="F640" s="191">
        <v>300000</v>
      </c>
      <c r="G640" s="192">
        <v>1</v>
      </c>
      <c r="H640" s="193">
        <v>1</v>
      </c>
      <c r="I640" s="166">
        <f t="shared" si="338"/>
        <v>300000</v>
      </c>
      <c r="J640" s="166"/>
      <c r="K640" s="166"/>
      <c r="L640" s="175">
        <f t="shared" si="339"/>
        <v>300000</v>
      </c>
    </row>
    <row r="641" spans="1:12" ht="14.25" thickBot="1">
      <c r="A641" t="str">
        <f>B581&amp;"임금"</f>
        <v>10임금</v>
      </c>
      <c r="B641" s="113"/>
      <c r="C641" s="114" t="s">
        <v>83</v>
      </c>
      <c r="D641" s="374"/>
      <c r="E641" s="375"/>
      <c r="F641" s="188">
        <v>400000</v>
      </c>
      <c r="G641" s="189">
        <v>1</v>
      </c>
      <c r="H641" s="190">
        <v>1</v>
      </c>
      <c r="I641" s="167">
        <f t="shared" si="338"/>
        <v>400000</v>
      </c>
      <c r="J641" s="167"/>
      <c r="K641" s="167"/>
      <c r="L641" s="179">
        <f t="shared" si="339"/>
        <v>400000</v>
      </c>
    </row>
    <row r="642" spans="1:12" ht="37.9" customHeight="1"/>
    <row r="643" spans="1:12" ht="37.9" customHeight="1" thickBot="1"/>
    <row r="644" spans="1:12" ht="33.75" customHeight="1">
      <c r="B644" s="123" t="s">
        <v>69</v>
      </c>
      <c r="C644" s="427" t="s">
        <v>43</v>
      </c>
      <c r="D644" s="427"/>
      <c r="E644" s="96" t="s">
        <v>790</v>
      </c>
      <c r="F644" s="96" t="s">
        <v>44</v>
      </c>
      <c r="G644" s="96" t="s">
        <v>45</v>
      </c>
      <c r="H644" s="96" t="s">
        <v>46</v>
      </c>
      <c r="I644" s="96" t="s">
        <v>47</v>
      </c>
      <c r="J644" s="96" t="s">
        <v>48</v>
      </c>
      <c r="K644" s="135"/>
      <c r="L644" s="65"/>
    </row>
    <row r="645" spans="1:12" ht="24.75" customHeight="1" thickBot="1">
      <c r="B645" s="296">
        <f>B581+1</f>
        <v>11</v>
      </c>
      <c r="C645" s="428" t="s">
        <v>800</v>
      </c>
      <c r="D645" s="428"/>
      <c r="E645" s="141" t="s">
        <v>791</v>
      </c>
      <c r="F645" s="141">
        <v>3</v>
      </c>
      <c r="G645" s="215">
        <v>30</v>
      </c>
      <c r="H645" s="141">
        <v>20</v>
      </c>
      <c r="I645" s="141">
        <v>2</v>
      </c>
      <c r="J645" s="104">
        <f>H645*I645</f>
        <v>40</v>
      </c>
      <c r="K645" s="136"/>
      <c r="L645" s="66"/>
    </row>
    <row r="646" spans="1:12" ht="14.25" thickBot="1">
      <c r="B646" s="64"/>
      <c r="C646" s="64"/>
      <c r="D646" s="64"/>
      <c r="E646" s="64"/>
      <c r="F646" s="64"/>
      <c r="G646" s="64"/>
      <c r="H646" s="64"/>
      <c r="I646" s="64"/>
      <c r="J646" s="64"/>
      <c r="K646" s="137"/>
      <c r="L646" s="64"/>
    </row>
    <row r="647" spans="1:12" ht="18.75" customHeight="1">
      <c r="B647" s="421" t="s">
        <v>80</v>
      </c>
      <c r="C647" s="422"/>
      <c r="D647" s="422"/>
      <c r="E647" s="423" t="s">
        <v>785</v>
      </c>
      <c r="F647" s="422"/>
      <c r="G647" s="425" t="s">
        <v>84</v>
      </c>
      <c r="H647" s="423" t="s">
        <v>786</v>
      </c>
      <c r="I647" s="423" t="s">
        <v>787</v>
      </c>
      <c r="J647" s="408" t="s">
        <v>784</v>
      </c>
      <c r="K647" s="138"/>
      <c r="L647" s="64"/>
    </row>
    <row r="648" spans="1:12" ht="47.25" customHeight="1">
      <c r="B648" s="97" t="s">
        <v>22</v>
      </c>
      <c r="C648" s="98" t="s">
        <v>23</v>
      </c>
      <c r="D648" s="216" t="s">
        <v>801</v>
      </c>
      <c r="E648" s="424"/>
      <c r="F648" s="424"/>
      <c r="G648" s="426"/>
      <c r="H648" s="424"/>
      <c r="I648" s="424"/>
      <c r="J648" s="409"/>
      <c r="K648" s="139"/>
      <c r="L648" s="64"/>
    </row>
    <row r="649" spans="1:12" ht="18" customHeight="1">
      <c r="B649" s="67" t="s">
        <v>23</v>
      </c>
      <c r="C649" s="121">
        <f>SUM(C650:C651)</f>
        <v>18466192</v>
      </c>
      <c r="D649" s="410">
        <f>ROUNDDOWN(C650/G645/J645,0)</f>
        <v>14305</v>
      </c>
      <c r="E649" s="412" t="s">
        <v>820</v>
      </c>
      <c r="F649" s="412"/>
      <c r="G649" s="412">
        <v>6</v>
      </c>
      <c r="H649" s="414">
        <v>190306</v>
      </c>
      <c r="I649" s="417">
        <v>6850</v>
      </c>
      <c r="J649" s="419">
        <f>D649/I649</f>
        <v>2.0883211678832119</v>
      </c>
      <c r="K649" s="140"/>
      <c r="L649" s="64"/>
    </row>
    <row r="650" spans="1:12" ht="18" customHeight="1">
      <c r="B650" s="67" t="s">
        <v>796</v>
      </c>
      <c r="C650" s="121">
        <f>L657</f>
        <v>17166192</v>
      </c>
      <c r="D650" s="410"/>
      <c r="E650" s="412"/>
      <c r="F650" s="412"/>
      <c r="G650" s="412"/>
      <c r="H650" s="415"/>
      <c r="I650" s="417"/>
      <c r="J650" s="419"/>
      <c r="K650" s="140"/>
      <c r="L650" s="64"/>
    </row>
    <row r="651" spans="1:12" ht="18" customHeight="1" thickBot="1">
      <c r="B651" s="68" t="s">
        <v>795</v>
      </c>
      <c r="C651" s="122">
        <f>L701</f>
        <v>1300000</v>
      </c>
      <c r="D651" s="411"/>
      <c r="E651" s="413"/>
      <c r="F651" s="413"/>
      <c r="G651" s="413"/>
      <c r="H651" s="416"/>
      <c r="I651" s="418"/>
      <c r="J651" s="420"/>
      <c r="K651" s="140"/>
      <c r="L651" s="64"/>
    </row>
    <row r="652" spans="1:12" ht="18" customHeight="1">
      <c r="B652" s="180"/>
      <c r="C652" s="205"/>
      <c r="D652" s="206"/>
      <c r="E652" s="181"/>
      <c r="F652" s="181"/>
      <c r="G652" s="181"/>
      <c r="H652" s="183"/>
      <c r="I652" s="184"/>
      <c r="J652" s="207"/>
      <c r="K652" s="182"/>
      <c r="L652" s="64"/>
    </row>
    <row r="653" spans="1:12" ht="14.25" thickBot="1">
      <c r="B653" s="64"/>
      <c r="C653" s="64"/>
      <c r="D653" s="64"/>
      <c r="E653" s="64"/>
      <c r="F653" s="64"/>
      <c r="G653" s="64"/>
      <c r="H653" s="64"/>
      <c r="I653" s="64"/>
      <c r="J653" s="64"/>
      <c r="K653" s="64"/>
      <c r="L653" s="64"/>
    </row>
    <row r="654" spans="1:12" ht="19.5" customHeight="1" thickBot="1">
      <c r="B654" s="64"/>
      <c r="C654" s="64"/>
      <c r="D654" s="64"/>
      <c r="E654" s="64"/>
      <c r="F654" s="297" t="s">
        <v>75</v>
      </c>
      <c r="G654" s="298"/>
      <c r="H654" s="298"/>
      <c r="I654" s="300"/>
      <c r="J654" s="301" t="s">
        <v>35</v>
      </c>
      <c r="K654" s="302"/>
      <c r="L654" s="303" t="s">
        <v>77</v>
      </c>
    </row>
    <row r="655" spans="1:12" ht="18.75" customHeight="1" thickBot="1">
      <c r="B655" s="75" t="s">
        <v>31</v>
      </c>
      <c r="C655" s="76" t="s">
        <v>51</v>
      </c>
      <c r="D655" s="404" t="s">
        <v>52</v>
      </c>
      <c r="E655" s="405"/>
      <c r="F655" s="75" t="s">
        <v>53</v>
      </c>
      <c r="G655" s="76" t="s">
        <v>54</v>
      </c>
      <c r="H655" s="77" t="s">
        <v>21</v>
      </c>
      <c r="I655" s="75" t="s">
        <v>49</v>
      </c>
      <c r="J655" s="132" t="s">
        <v>788</v>
      </c>
      <c r="K655" s="304" t="s">
        <v>789</v>
      </c>
      <c r="L655" s="303" t="s">
        <v>49</v>
      </c>
    </row>
    <row r="656" spans="1:12" ht="21" customHeight="1" thickBot="1">
      <c r="B656" s="78" t="s">
        <v>23</v>
      </c>
      <c r="C656" s="79"/>
      <c r="D656" s="404"/>
      <c r="E656" s="405"/>
      <c r="F656" s="80"/>
      <c r="G656" s="81"/>
      <c r="H656" s="82"/>
      <c r="I656" s="83">
        <f>I657+I701</f>
        <v>18466192</v>
      </c>
      <c r="J656" s="133"/>
      <c r="K656" s="133"/>
      <c r="L656" s="168">
        <f>L657+L701</f>
        <v>18466192</v>
      </c>
    </row>
    <row r="657" spans="1:12" ht="21.75" customHeight="1" thickBot="1">
      <c r="A657" t="str">
        <f>B645&amp;"훈련비"</f>
        <v>11훈련비</v>
      </c>
      <c r="B657" s="99" t="s">
        <v>794</v>
      </c>
      <c r="C657" s="100" t="s">
        <v>23</v>
      </c>
      <c r="D657" s="406"/>
      <c r="E657" s="407"/>
      <c r="F657" s="101"/>
      <c r="G657" s="102"/>
      <c r="H657" s="103"/>
      <c r="I657" s="101">
        <f>I658+I659+I662+I666+I675+I684+I685+I689+I693+I697</f>
        <v>17166192</v>
      </c>
      <c r="J657" s="101">
        <f>J658+J659+J662+J666+J675+J684+J685+J689+J693+J697</f>
        <v>0</v>
      </c>
      <c r="K657" s="101"/>
      <c r="L657" s="169">
        <f>L658+L659+L662+L666+L675+L684+L685+L689+L693+L697</f>
        <v>17166192</v>
      </c>
    </row>
    <row r="658" spans="1:12" ht="14.25" thickBot="1">
      <c r="B658" s="105" t="s">
        <v>55</v>
      </c>
      <c r="C658" s="106" t="s">
        <v>13</v>
      </c>
      <c r="D658" s="401" t="s">
        <v>55</v>
      </c>
      <c r="E658" s="402"/>
      <c r="F658" s="288">
        <v>12506</v>
      </c>
      <c r="G658" s="289">
        <v>16</v>
      </c>
      <c r="H658" s="290">
        <v>2</v>
      </c>
      <c r="I658" s="144">
        <f>F658*G658*H658</f>
        <v>400192</v>
      </c>
      <c r="J658" s="144"/>
      <c r="K658" s="144"/>
      <c r="L658" s="170">
        <f>I658+J658</f>
        <v>400192</v>
      </c>
    </row>
    <row r="659" spans="1:12">
      <c r="B659" s="105" t="s">
        <v>56</v>
      </c>
      <c r="C659" s="107" t="s">
        <v>13</v>
      </c>
      <c r="D659" s="384"/>
      <c r="E659" s="403"/>
      <c r="F659" s="147"/>
      <c r="G659" s="148"/>
      <c r="H659" s="149"/>
      <c r="I659" s="147">
        <f t="shared" ref="I659:J659" si="340">SUM(I660:I661)</f>
        <v>0</v>
      </c>
      <c r="J659" s="147">
        <f t="shared" si="340"/>
        <v>0</v>
      </c>
      <c r="K659" s="147"/>
      <c r="L659" s="171">
        <f t="shared" ref="L659" si="341">SUM(L660:L661)</f>
        <v>0</v>
      </c>
    </row>
    <row r="660" spans="1:12">
      <c r="B660" s="69"/>
      <c r="C660" s="70" t="s">
        <v>57</v>
      </c>
      <c r="D660" s="372"/>
      <c r="E660" s="392"/>
      <c r="F660" s="185"/>
      <c r="G660" s="186"/>
      <c r="H660" s="187"/>
      <c r="I660" s="142">
        <f>F660*G660*H660</f>
        <v>0</v>
      </c>
      <c r="J660" s="142"/>
      <c r="K660" s="142"/>
      <c r="L660" s="172">
        <f>I660+J660</f>
        <v>0</v>
      </c>
    </row>
    <row r="661" spans="1:12" ht="14.25" thickBot="1">
      <c r="B661" s="71"/>
      <c r="C661" s="72"/>
      <c r="D661" s="374"/>
      <c r="E661" s="399"/>
      <c r="F661" s="188"/>
      <c r="G661" s="189"/>
      <c r="H661" s="190"/>
      <c r="I661" s="143">
        <f>F661*G661*H661</f>
        <v>0</v>
      </c>
      <c r="J661" s="143"/>
      <c r="K661" s="143"/>
      <c r="L661" s="172">
        <f>I661+J661</f>
        <v>0</v>
      </c>
    </row>
    <row r="662" spans="1:12">
      <c r="B662" s="105" t="s">
        <v>58</v>
      </c>
      <c r="C662" s="107" t="s">
        <v>13</v>
      </c>
      <c r="D662" s="384"/>
      <c r="E662" s="403"/>
      <c r="F662" s="147"/>
      <c r="G662" s="148"/>
      <c r="H662" s="149"/>
      <c r="I662" s="147">
        <f t="shared" ref="I662:J662" si="342">SUM(I663:I665)</f>
        <v>1800000</v>
      </c>
      <c r="J662" s="147">
        <f t="shared" si="342"/>
        <v>0</v>
      </c>
      <c r="K662" s="147"/>
      <c r="L662" s="171">
        <f t="shared" ref="L662" si="343">SUM(L663:L665)</f>
        <v>1800000</v>
      </c>
    </row>
    <row r="663" spans="1:12">
      <c r="B663" s="69"/>
      <c r="C663" s="70" t="s">
        <v>57</v>
      </c>
      <c r="D663" s="372"/>
      <c r="E663" s="392"/>
      <c r="F663" s="185">
        <v>900000</v>
      </c>
      <c r="G663" s="186">
        <v>1</v>
      </c>
      <c r="H663" s="187">
        <v>2</v>
      </c>
      <c r="I663" s="142">
        <f t="shared" ref="I663:I665" si="344">F663*G663*H663</f>
        <v>1800000</v>
      </c>
      <c r="J663" s="142"/>
      <c r="K663" s="142"/>
      <c r="L663" s="172">
        <f>I663+J663</f>
        <v>1800000</v>
      </c>
    </row>
    <row r="664" spans="1:12">
      <c r="B664" s="69"/>
      <c r="C664" s="70"/>
      <c r="D664" s="372"/>
      <c r="E664" s="392"/>
      <c r="F664" s="185"/>
      <c r="G664" s="186"/>
      <c r="H664" s="187"/>
      <c r="I664" s="142">
        <f t="shared" si="344"/>
        <v>0</v>
      </c>
      <c r="J664" s="142"/>
      <c r="K664" s="142"/>
      <c r="L664" s="172">
        <f t="shared" ref="L664:L665" si="345">I664+J664</f>
        <v>0</v>
      </c>
    </row>
    <row r="665" spans="1:12" ht="14.25" thickBot="1">
      <c r="B665" s="71"/>
      <c r="C665" s="72"/>
      <c r="D665" s="374"/>
      <c r="E665" s="399"/>
      <c r="F665" s="191"/>
      <c r="G665" s="192"/>
      <c r="H665" s="193"/>
      <c r="I665" s="143">
        <f t="shared" si="344"/>
        <v>0</v>
      </c>
      <c r="J665" s="143"/>
      <c r="K665" s="143"/>
      <c r="L665" s="172">
        <f t="shared" si="345"/>
        <v>0</v>
      </c>
    </row>
    <row r="666" spans="1:12">
      <c r="B666" s="105" t="s">
        <v>24</v>
      </c>
      <c r="C666" s="108" t="s">
        <v>13</v>
      </c>
      <c r="D666" s="380"/>
      <c r="E666" s="400"/>
      <c r="F666" s="151"/>
      <c r="G666" s="152"/>
      <c r="H666" s="153"/>
      <c r="I666" s="151">
        <f>I667+I671</f>
        <v>10000000</v>
      </c>
      <c r="J666" s="151">
        <f>J667+J671</f>
        <v>0</v>
      </c>
      <c r="K666" s="151"/>
      <c r="L666" s="173">
        <f>L667+L671</f>
        <v>10000000</v>
      </c>
    </row>
    <row r="667" spans="1:12">
      <c r="B667" s="73" t="s">
        <v>59</v>
      </c>
      <c r="C667" s="109" t="s">
        <v>13</v>
      </c>
      <c r="D667" s="397"/>
      <c r="E667" s="398"/>
      <c r="F667" s="154"/>
      <c r="G667" s="155"/>
      <c r="H667" s="156"/>
      <c r="I667" s="154">
        <f t="shared" ref="I667:J667" si="346">SUM(I668:I670)</f>
        <v>2000000</v>
      </c>
      <c r="J667" s="154">
        <f t="shared" si="346"/>
        <v>0</v>
      </c>
      <c r="K667" s="154"/>
      <c r="L667" s="174">
        <f>SUM(L668:L670)</f>
        <v>2000000</v>
      </c>
    </row>
    <row r="668" spans="1:12">
      <c r="B668" s="69"/>
      <c r="C668" s="194" t="s">
        <v>798</v>
      </c>
      <c r="D668" s="372" t="s">
        <v>85</v>
      </c>
      <c r="E668" s="392"/>
      <c r="F668" s="185">
        <v>100000</v>
      </c>
      <c r="G668" s="186">
        <v>10</v>
      </c>
      <c r="H668" s="187">
        <v>2</v>
      </c>
      <c r="I668" s="142">
        <f t="shared" ref="I668:I670" si="347">F668*G668*H668</f>
        <v>2000000</v>
      </c>
      <c r="J668" s="142"/>
      <c r="K668" s="142"/>
      <c r="L668" s="172">
        <f>I668+J668</f>
        <v>2000000</v>
      </c>
    </row>
    <row r="669" spans="1:12">
      <c r="B669" s="69"/>
      <c r="C669" s="194" t="s">
        <v>60</v>
      </c>
      <c r="D669" s="372" t="s">
        <v>86</v>
      </c>
      <c r="E669" s="392"/>
      <c r="F669" s="185"/>
      <c r="G669" s="186"/>
      <c r="H669" s="187"/>
      <c r="I669" s="142">
        <f t="shared" si="347"/>
        <v>0</v>
      </c>
      <c r="J669" s="142"/>
      <c r="K669" s="142"/>
      <c r="L669" s="172">
        <f t="shared" ref="L669:L670" si="348">I669+J669</f>
        <v>0</v>
      </c>
    </row>
    <row r="670" spans="1:12" ht="14.25" thickBot="1">
      <c r="B670" s="74"/>
      <c r="C670" s="195" t="s">
        <v>60</v>
      </c>
      <c r="D670" s="393" t="s">
        <v>87</v>
      </c>
      <c r="E670" s="394"/>
      <c r="F670" s="191"/>
      <c r="G670" s="192"/>
      <c r="H670" s="193"/>
      <c r="I670" s="157">
        <f t="shared" si="347"/>
        <v>0</v>
      </c>
      <c r="J670" s="157"/>
      <c r="K670" s="157"/>
      <c r="L670" s="172">
        <f t="shared" si="348"/>
        <v>0</v>
      </c>
    </row>
    <row r="671" spans="1:12">
      <c r="B671" s="69" t="s">
        <v>61</v>
      </c>
      <c r="C671" s="110" t="s">
        <v>13</v>
      </c>
      <c r="D671" s="397"/>
      <c r="E671" s="398"/>
      <c r="F671" s="158"/>
      <c r="G671" s="159"/>
      <c r="H671" s="160"/>
      <c r="I671" s="161">
        <f t="shared" ref="I671:J671" si="349">SUM(I672:I674)</f>
        <v>8000000</v>
      </c>
      <c r="J671" s="161">
        <f t="shared" si="349"/>
        <v>0</v>
      </c>
      <c r="K671" s="161"/>
      <c r="L671" s="175">
        <f>SUM(L672:L674)</f>
        <v>8000000</v>
      </c>
    </row>
    <row r="672" spans="1:12">
      <c r="B672" s="69"/>
      <c r="C672" s="194" t="s">
        <v>799</v>
      </c>
      <c r="D672" s="372" t="s">
        <v>85</v>
      </c>
      <c r="E672" s="392"/>
      <c r="F672" s="185">
        <v>200000</v>
      </c>
      <c r="G672" s="186">
        <v>20</v>
      </c>
      <c r="H672" s="187">
        <v>2</v>
      </c>
      <c r="I672" s="142">
        <f t="shared" ref="I672:I674" si="350">F672*G672*H672</f>
        <v>8000000</v>
      </c>
      <c r="J672" s="142"/>
      <c r="K672" s="142"/>
      <c r="L672" s="172">
        <f>I672+J672</f>
        <v>8000000</v>
      </c>
    </row>
    <row r="673" spans="2:12">
      <c r="B673" s="69"/>
      <c r="C673" s="194" t="s">
        <v>60</v>
      </c>
      <c r="D673" s="372" t="s">
        <v>86</v>
      </c>
      <c r="E673" s="392"/>
      <c r="F673" s="185"/>
      <c r="G673" s="186"/>
      <c r="H673" s="187"/>
      <c r="I673" s="142">
        <f t="shared" si="350"/>
        <v>0</v>
      </c>
      <c r="J673" s="142"/>
      <c r="K673" s="142"/>
      <c r="L673" s="172">
        <f t="shared" ref="L673:L674" si="351">I673+J673</f>
        <v>0</v>
      </c>
    </row>
    <row r="674" spans="2:12" ht="14.25" thickBot="1">
      <c r="B674" s="71"/>
      <c r="C674" s="196" t="s">
        <v>60</v>
      </c>
      <c r="D674" s="393" t="s">
        <v>87</v>
      </c>
      <c r="E674" s="394"/>
      <c r="F674" s="185"/>
      <c r="G674" s="186"/>
      <c r="H674" s="187"/>
      <c r="I674" s="143">
        <f t="shared" si="350"/>
        <v>0</v>
      </c>
      <c r="J674" s="143"/>
      <c r="K674" s="143"/>
      <c r="L674" s="172">
        <f t="shared" si="351"/>
        <v>0</v>
      </c>
    </row>
    <row r="675" spans="2:12">
      <c r="B675" s="105" t="s">
        <v>62</v>
      </c>
      <c r="C675" s="108" t="s">
        <v>13</v>
      </c>
      <c r="D675" s="395"/>
      <c r="E675" s="396"/>
      <c r="F675" s="151"/>
      <c r="G675" s="152"/>
      <c r="H675" s="153"/>
      <c r="I675" s="151">
        <f>I676+I680</f>
        <v>160000</v>
      </c>
      <c r="J675" s="151">
        <f>J676+J680</f>
        <v>0</v>
      </c>
      <c r="K675" s="151"/>
      <c r="L675" s="173">
        <f>L676+L680</f>
        <v>160000</v>
      </c>
    </row>
    <row r="676" spans="2:12">
      <c r="B676" s="130" t="s">
        <v>25</v>
      </c>
      <c r="C676" s="131" t="s">
        <v>13</v>
      </c>
      <c r="D676" s="390"/>
      <c r="E676" s="391"/>
      <c r="F676" s="162"/>
      <c r="G676" s="163"/>
      <c r="H676" s="164"/>
      <c r="I676" s="162">
        <f>SUM(I677:I679)</f>
        <v>160000</v>
      </c>
      <c r="J676" s="162">
        <f>SUM(J677:J679)</f>
        <v>0</v>
      </c>
      <c r="K676" s="162"/>
      <c r="L676" s="176">
        <f>SUM(L677:L679)</f>
        <v>160000</v>
      </c>
    </row>
    <row r="677" spans="2:12">
      <c r="B677" s="69"/>
      <c r="C677" s="214" t="s">
        <v>798</v>
      </c>
      <c r="D677" s="370"/>
      <c r="E677" s="371"/>
      <c r="F677" s="197">
        <v>80000</v>
      </c>
      <c r="G677" s="198">
        <v>1</v>
      </c>
      <c r="H677" s="199">
        <v>2</v>
      </c>
      <c r="I677" s="165">
        <f t="shared" ref="I677:I679" si="352">F677*G677*H677</f>
        <v>160000</v>
      </c>
      <c r="J677" s="165"/>
      <c r="K677" s="165"/>
      <c r="L677" s="177">
        <f>I677+J677</f>
        <v>160000</v>
      </c>
    </row>
    <row r="678" spans="2:12">
      <c r="B678" s="69"/>
      <c r="C678" s="212"/>
      <c r="D678" s="372"/>
      <c r="E678" s="373"/>
      <c r="F678" s="185"/>
      <c r="G678" s="186"/>
      <c r="H678" s="187"/>
      <c r="I678" s="142">
        <f t="shared" si="352"/>
        <v>0</v>
      </c>
      <c r="J678" s="142"/>
      <c r="K678" s="142"/>
      <c r="L678" s="177">
        <f t="shared" ref="L678:L679" si="353">I678+J678</f>
        <v>0</v>
      </c>
    </row>
    <row r="679" spans="2:12">
      <c r="B679" s="69"/>
      <c r="C679" s="213"/>
      <c r="D679" s="388"/>
      <c r="E679" s="389"/>
      <c r="F679" s="191"/>
      <c r="G679" s="192"/>
      <c r="H679" s="193"/>
      <c r="I679" s="150">
        <f t="shared" si="352"/>
        <v>0</v>
      </c>
      <c r="J679" s="150"/>
      <c r="K679" s="150"/>
      <c r="L679" s="177">
        <f t="shared" si="353"/>
        <v>0</v>
      </c>
    </row>
    <row r="680" spans="2:12">
      <c r="B680" s="130" t="s">
        <v>63</v>
      </c>
      <c r="C680" s="131" t="s">
        <v>13</v>
      </c>
      <c r="D680" s="390"/>
      <c r="E680" s="391"/>
      <c r="F680" s="162"/>
      <c r="G680" s="163"/>
      <c r="H680" s="164"/>
      <c r="I680" s="162">
        <f>SUM(I681:I683)</f>
        <v>0</v>
      </c>
      <c r="J680" s="162">
        <f>SUM(J681:J683)</f>
        <v>0</v>
      </c>
      <c r="K680" s="162"/>
      <c r="L680" s="176">
        <f>SUM(L681:L683)</f>
        <v>0</v>
      </c>
    </row>
    <row r="681" spans="2:12">
      <c r="B681" s="69"/>
      <c r="C681" s="200"/>
      <c r="D681" s="370"/>
      <c r="E681" s="371"/>
      <c r="F681" s="197"/>
      <c r="G681" s="198"/>
      <c r="H681" s="199">
        <v>2</v>
      </c>
      <c r="I681" s="165">
        <f>F681*G681*H681</f>
        <v>0</v>
      </c>
      <c r="J681" s="165"/>
      <c r="K681" s="165"/>
      <c r="L681" s="177">
        <f>I681+J681</f>
        <v>0</v>
      </c>
    </row>
    <row r="682" spans="2:12">
      <c r="B682" s="69"/>
      <c r="C682" s="201"/>
      <c r="D682" s="372"/>
      <c r="E682" s="373"/>
      <c r="F682" s="185"/>
      <c r="G682" s="186"/>
      <c r="H682" s="187"/>
      <c r="I682" s="142">
        <f t="shared" ref="I682:I683" si="354">F682*G682*H682</f>
        <v>0</v>
      </c>
      <c r="J682" s="142"/>
      <c r="K682" s="142"/>
      <c r="L682" s="177">
        <f t="shared" ref="L682:L683" si="355">I682+J682</f>
        <v>0</v>
      </c>
    </row>
    <row r="683" spans="2:12" ht="14.25" thickBot="1">
      <c r="B683" s="71"/>
      <c r="C683" s="202"/>
      <c r="D683" s="374"/>
      <c r="E683" s="375"/>
      <c r="F683" s="188"/>
      <c r="G683" s="189"/>
      <c r="H683" s="190"/>
      <c r="I683" s="143">
        <f t="shared" si="354"/>
        <v>0</v>
      </c>
      <c r="J683" s="143"/>
      <c r="K683" s="143"/>
      <c r="L683" s="177">
        <f t="shared" si="355"/>
        <v>0</v>
      </c>
    </row>
    <row r="684" spans="2:12" ht="30.75" customHeight="1" thickBot="1">
      <c r="B684" s="291" t="s">
        <v>898</v>
      </c>
      <c r="C684" s="107" t="s">
        <v>13</v>
      </c>
      <c r="D684" s="386" t="s">
        <v>26</v>
      </c>
      <c r="E684" s="387"/>
      <c r="F684" s="208">
        <v>9000</v>
      </c>
      <c r="G684" s="209">
        <v>20</v>
      </c>
      <c r="H684" s="210">
        <v>2</v>
      </c>
      <c r="I684" s="147">
        <f>F684*G684*H684</f>
        <v>360000</v>
      </c>
      <c r="J684" s="147"/>
      <c r="K684" s="147"/>
      <c r="L684" s="171">
        <f>I684+J684</f>
        <v>360000</v>
      </c>
    </row>
    <row r="685" spans="2:12">
      <c r="B685" s="129" t="s">
        <v>28</v>
      </c>
      <c r="C685" s="106" t="s">
        <v>13</v>
      </c>
      <c r="D685" s="380"/>
      <c r="E685" s="381"/>
      <c r="F685" s="144"/>
      <c r="G685" s="145"/>
      <c r="H685" s="146"/>
      <c r="I685" s="144">
        <f t="shared" ref="I685:J685" si="356">SUM(I686:I688)</f>
        <v>2400000</v>
      </c>
      <c r="J685" s="144">
        <f t="shared" si="356"/>
        <v>0</v>
      </c>
      <c r="K685" s="144"/>
      <c r="L685" s="170">
        <f t="shared" ref="L685" si="357">SUM(L686:L688)</f>
        <v>2400000</v>
      </c>
    </row>
    <row r="686" spans="2:12">
      <c r="B686" s="69"/>
      <c r="C686" s="200"/>
      <c r="D686" s="370"/>
      <c r="E686" s="371"/>
      <c r="F686" s="197">
        <v>60000</v>
      </c>
      <c r="G686" s="198">
        <v>20</v>
      </c>
      <c r="H686" s="199">
        <v>2</v>
      </c>
      <c r="I686" s="165">
        <f t="shared" ref="I686:I687" si="358">F686*G686*H686</f>
        <v>2400000</v>
      </c>
      <c r="J686" s="165"/>
      <c r="K686" s="165"/>
      <c r="L686" s="177">
        <f>I686+J686</f>
        <v>2400000</v>
      </c>
    </row>
    <row r="687" spans="2:12">
      <c r="B687" s="69"/>
      <c r="C687" s="201"/>
      <c r="D687" s="372"/>
      <c r="E687" s="373"/>
      <c r="F687" s="185"/>
      <c r="G687" s="186"/>
      <c r="H687" s="187"/>
      <c r="I687" s="142">
        <f t="shared" si="358"/>
        <v>0</v>
      </c>
      <c r="J687" s="142"/>
      <c r="K687" s="142"/>
      <c r="L687" s="177">
        <f t="shared" ref="L687:L688" si="359">I687+J687</f>
        <v>0</v>
      </c>
    </row>
    <row r="688" spans="2:12" ht="14.25" thickBot="1">
      <c r="B688" s="71"/>
      <c r="C688" s="202"/>
      <c r="D688" s="374"/>
      <c r="E688" s="375"/>
      <c r="F688" s="188"/>
      <c r="G688" s="189"/>
      <c r="H688" s="190"/>
      <c r="I688" s="143">
        <f>F688*G688*H688</f>
        <v>0</v>
      </c>
      <c r="J688" s="143"/>
      <c r="K688" s="143"/>
      <c r="L688" s="177">
        <f t="shared" si="359"/>
        <v>0</v>
      </c>
    </row>
    <row r="689" spans="1:12">
      <c r="B689" s="105" t="s">
        <v>29</v>
      </c>
      <c r="C689" s="107" t="s">
        <v>13</v>
      </c>
      <c r="D689" s="384" t="s">
        <v>29</v>
      </c>
      <c r="E689" s="385"/>
      <c r="F689" s="147"/>
      <c r="G689" s="148"/>
      <c r="H689" s="149"/>
      <c r="I689" s="147">
        <f t="shared" ref="I689:J689" si="360">SUM(I690:I692)</f>
        <v>800000</v>
      </c>
      <c r="J689" s="147">
        <f t="shared" si="360"/>
        <v>0</v>
      </c>
      <c r="K689" s="147"/>
      <c r="L689" s="171">
        <f t="shared" ref="L689" si="361">SUM(L690:L692)</f>
        <v>800000</v>
      </c>
    </row>
    <row r="690" spans="1:12">
      <c r="B690" s="69"/>
      <c r="C690" s="70" t="s">
        <v>64</v>
      </c>
      <c r="D690" s="372"/>
      <c r="E690" s="373"/>
      <c r="F690" s="185">
        <v>20000</v>
      </c>
      <c r="G690" s="186">
        <v>20</v>
      </c>
      <c r="H690" s="187">
        <v>2</v>
      </c>
      <c r="I690" s="142">
        <f t="shared" ref="I690:I692" si="362">F690*G690*H690</f>
        <v>800000</v>
      </c>
      <c r="J690" s="142"/>
      <c r="K690" s="142"/>
      <c r="L690" s="172">
        <f>I690+J690</f>
        <v>800000</v>
      </c>
    </row>
    <row r="691" spans="1:12">
      <c r="B691" s="69"/>
      <c r="C691" s="70" t="s">
        <v>65</v>
      </c>
      <c r="D691" s="372"/>
      <c r="E691" s="373"/>
      <c r="F691" s="185"/>
      <c r="G691" s="186"/>
      <c r="H691" s="187"/>
      <c r="I691" s="142">
        <f t="shared" si="362"/>
        <v>0</v>
      </c>
      <c r="J691" s="142"/>
      <c r="K691" s="142"/>
      <c r="L691" s="172">
        <f t="shared" ref="L691:L692" si="363">I691+J691</f>
        <v>0</v>
      </c>
    </row>
    <row r="692" spans="1:12" ht="14.25" thickBot="1">
      <c r="B692" s="71"/>
      <c r="C692" s="72"/>
      <c r="D692" s="374"/>
      <c r="E692" s="375"/>
      <c r="F692" s="188"/>
      <c r="G692" s="189"/>
      <c r="H692" s="190"/>
      <c r="I692" s="143">
        <f t="shared" si="362"/>
        <v>0</v>
      </c>
      <c r="J692" s="143"/>
      <c r="K692" s="143"/>
      <c r="L692" s="172">
        <f t="shared" si="363"/>
        <v>0</v>
      </c>
    </row>
    <row r="693" spans="1:12">
      <c r="B693" s="129" t="s">
        <v>66</v>
      </c>
      <c r="C693" s="106" t="s">
        <v>13</v>
      </c>
      <c r="D693" s="380"/>
      <c r="E693" s="381"/>
      <c r="F693" s="144"/>
      <c r="G693" s="145"/>
      <c r="H693" s="146"/>
      <c r="I693" s="144">
        <f t="shared" ref="I693:J693" si="364">SUM(I694:I696)</f>
        <v>120000</v>
      </c>
      <c r="J693" s="144">
        <f t="shared" si="364"/>
        <v>0</v>
      </c>
      <c r="K693" s="144"/>
      <c r="L693" s="170">
        <f t="shared" ref="L693" si="365">SUM(L694:L696)</f>
        <v>120000</v>
      </c>
    </row>
    <row r="694" spans="1:12">
      <c r="B694" s="69"/>
      <c r="C694" s="211" t="s">
        <v>797</v>
      </c>
      <c r="D694" s="370"/>
      <c r="E694" s="371"/>
      <c r="F694" s="197">
        <v>3000</v>
      </c>
      <c r="G694" s="198">
        <v>20</v>
      </c>
      <c r="H694" s="199">
        <v>2</v>
      </c>
      <c r="I694" s="165">
        <f t="shared" ref="I694:I696" si="366">F694*G694*H694</f>
        <v>120000</v>
      </c>
      <c r="J694" s="165"/>
      <c r="K694" s="165"/>
      <c r="L694" s="177">
        <f>I694+J694</f>
        <v>120000</v>
      </c>
    </row>
    <row r="695" spans="1:12">
      <c r="B695" s="69"/>
      <c r="C695" s="70" t="s">
        <v>34</v>
      </c>
      <c r="D695" s="372"/>
      <c r="E695" s="373"/>
      <c r="F695" s="185"/>
      <c r="G695" s="186"/>
      <c r="H695" s="187"/>
      <c r="I695" s="142">
        <f t="shared" si="366"/>
        <v>0</v>
      </c>
      <c r="J695" s="142"/>
      <c r="K695" s="142"/>
      <c r="L695" s="177">
        <f t="shared" ref="L695:L696" si="367">I695+J695</f>
        <v>0</v>
      </c>
    </row>
    <row r="696" spans="1:12" ht="14.25" thickBot="1">
      <c r="B696" s="71"/>
      <c r="C696" s="72"/>
      <c r="D696" s="374"/>
      <c r="E696" s="375"/>
      <c r="F696" s="188"/>
      <c r="G696" s="189"/>
      <c r="H696" s="190"/>
      <c r="I696" s="143">
        <f t="shared" si="366"/>
        <v>0</v>
      </c>
      <c r="J696" s="143"/>
      <c r="K696" s="143"/>
      <c r="L696" s="177">
        <f t="shared" si="367"/>
        <v>0</v>
      </c>
    </row>
    <row r="697" spans="1:12">
      <c r="B697" s="105" t="s">
        <v>67</v>
      </c>
      <c r="C697" s="107" t="s">
        <v>13</v>
      </c>
      <c r="D697" s="382">
        <f>I697/(I658+I659+I662+I666+I675+I684+I685+I689+I693)</f>
        <v>7.0198660963659287E-2</v>
      </c>
      <c r="E697" s="383"/>
      <c r="F697" s="147"/>
      <c r="G697" s="148"/>
      <c r="H697" s="149"/>
      <c r="I697" s="147">
        <f t="shared" ref="I697:J697" si="368">SUM(I698:I700)</f>
        <v>1126000</v>
      </c>
      <c r="J697" s="147">
        <f t="shared" si="368"/>
        <v>0</v>
      </c>
      <c r="K697" s="147"/>
      <c r="L697" s="171">
        <f t="shared" ref="L697" si="369">SUM(L698:L700)</f>
        <v>1126000</v>
      </c>
    </row>
    <row r="698" spans="1:12" ht="16.5" customHeight="1">
      <c r="B698" s="376" t="s">
        <v>81</v>
      </c>
      <c r="C698" s="70" t="s">
        <v>27</v>
      </c>
      <c r="D698" s="372"/>
      <c r="E698" s="373"/>
      <c r="F698" s="185">
        <v>33000</v>
      </c>
      <c r="G698" s="186">
        <v>1</v>
      </c>
      <c r="H698" s="187">
        <v>2</v>
      </c>
      <c r="I698" s="142">
        <f t="shared" ref="I698:I700" si="370">F698*G698*H698</f>
        <v>66000</v>
      </c>
      <c r="J698" s="142"/>
      <c r="K698" s="142"/>
      <c r="L698" s="172">
        <f>I698+J698</f>
        <v>66000</v>
      </c>
    </row>
    <row r="699" spans="1:12">
      <c r="B699" s="376"/>
      <c r="C699" s="70" t="s">
        <v>30</v>
      </c>
      <c r="D699" s="372"/>
      <c r="E699" s="373"/>
      <c r="F699" s="185">
        <v>30000</v>
      </c>
      <c r="G699" s="186">
        <v>1</v>
      </c>
      <c r="H699" s="187">
        <v>2</v>
      </c>
      <c r="I699" s="142">
        <f t="shared" si="370"/>
        <v>60000</v>
      </c>
      <c r="J699" s="142"/>
      <c r="K699" s="142"/>
      <c r="L699" s="172">
        <f t="shared" ref="L699:L700" si="371">I699+J699</f>
        <v>60000</v>
      </c>
    </row>
    <row r="700" spans="1:12" ht="19.5" customHeight="1" thickBot="1">
      <c r="B700" s="377"/>
      <c r="C700" s="72" t="s">
        <v>33</v>
      </c>
      <c r="D700" s="374"/>
      <c r="E700" s="375"/>
      <c r="F700" s="188">
        <v>500000</v>
      </c>
      <c r="G700" s="189">
        <v>1</v>
      </c>
      <c r="H700" s="190">
        <v>2</v>
      </c>
      <c r="I700" s="143">
        <f t="shared" si="370"/>
        <v>1000000</v>
      </c>
      <c r="J700" s="143"/>
      <c r="K700" s="143"/>
      <c r="L700" s="172">
        <f t="shared" si="371"/>
        <v>1000000</v>
      </c>
    </row>
    <row r="701" spans="1:12" ht="18" customHeight="1">
      <c r="B701" s="124" t="s">
        <v>793</v>
      </c>
      <c r="C701" s="125" t="s">
        <v>23</v>
      </c>
      <c r="D701" s="378"/>
      <c r="E701" s="379"/>
      <c r="F701" s="126"/>
      <c r="G701" s="127"/>
      <c r="H701" s="128"/>
      <c r="I701" s="126">
        <f>SUM(I702:I705)</f>
        <v>1300000</v>
      </c>
      <c r="J701" s="126">
        <f>SUM(J702:J705)</f>
        <v>0</v>
      </c>
      <c r="K701" s="126"/>
      <c r="L701" s="178">
        <f>SUM(L702:L705)</f>
        <v>1300000</v>
      </c>
    </row>
    <row r="702" spans="1:12">
      <c r="A702" t="str">
        <f>B645&amp;"식비"</f>
        <v>11식비</v>
      </c>
      <c r="B702" s="111"/>
      <c r="C702" s="110" t="s">
        <v>68</v>
      </c>
      <c r="D702" s="370"/>
      <c r="E702" s="371"/>
      <c r="F702" s="197">
        <v>15000</v>
      </c>
      <c r="G702" s="198">
        <v>20</v>
      </c>
      <c r="H702" s="199">
        <v>2</v>
      </c>
      <c r="I702" s="161">
        <f t="shared" ref="I702:I705" si="372">F702*G702*H702</f>
        <v>600000</v>
      </c>
      <c r="J702" s="161"/>
      <c r="K702" s="161"/>
      <c r="L702" s="175">
        <f>I702+J702</f>
        <v>600000</v>
      </c>
    </row>
    <row r="703" spans="1:12">
      <c r="A703" t="str">
        <f>B645&amp;"숙박비"</f>
        <v>11숙박비</v>
      </c>
      <c r="B703" s="111"/>
      <c r="C703" s="112" t="s">
        <v>82</v>
      </c>
      <c r="D703" s="372"/>
      <c r="E703" s="373"/>
      <c r="F703" s="191"/>
      <c r="G703" s="192"/>
      <c r="H703" s="193"/>
      <c r="I703" s="166">
        <f t="shared" si="372"/>
        <v>0</v>
      </c>
      <c r="J703" s="166"/>
      <c r="K703" s="166"/>
      <c r="L703" s="175">
        <f t="shared" ref="L703:L705" si="373">I703+J703</f>
        <v>0</v>
      </c>
    </row>
    <row r="704" spans="1:12">
      <c r="A704" t="str">
        <f>B645&amp;"수당"</f>
        <v>11수당</v>
      </c>
      <c r="B704" s="111"/>
      <c r="C704" s="112" t="s">
        <v>20</v>
      </c>
      <c r="D704" s="203"/>
      <c r="E704" s="204"/>
      <c r="F704" s="191">
        <v>300000</v>
      </c>
      <c r="G704" s="192">
        <v>1</v>
      </c>
      <c r="H704" s="193">
        <v>1</v>
      </c>
      <c r="I704" s="166">
        <f t="shared" si="372"/>
        <v>300000</v>
      </c>
      <c r="J704" s="166"/>
      <c r="K704" s="166"/>
      <c r="L704" s="175">
        <f t="shared" si="373"/>
        <v>300000</v>
      </c>
    </row>
    <row r="705" spans="1:12" ht="14.25" thickBot="1">
      <c r="A705" t="str">
        <f>B645&amp;"임금"</f>
        <v>11임금</v>
      </c>
      <c r="B705" s="113"/>
      <c r="C705" s="114" t="s">
        <v>83</v>
      </c>
      <c r="D705" s="374"/>
      <c r="E705" s="375"/>
      <c r="F705" s="188">
        <v>400000</v>
      </c>
      <c r="G705" s="189">
        <v>1</v>
      </c>
      <c r="H705" s="190">
        <v>1</v>
      </c>
      <c r="I705" s="167">
        <f t="shared" si="372"/>
        <v>400000</v>
      </c>
      <c r="J705" s="167"/>
      <c r="K705" s="167"/>
      <c r="L705" s="179">
        <f t="shared" si="373"/>
        <v>400000</v>
      </c>
    </row>
    <row r="706" spans="1:12" ht="37.9" customHeight="1"/>
    <row r="707" spans="1:12" ht="37.9" customHeight="1" thickBot="1"/>
    <row r="708" spans="1:12" ht="33.75" customHeight="1">
      <c r="B708" s="123" t="s">
        <v>69</v>
      </c>
      <c r="C708" s="427" t="s">
        <v>43</v>
      </c>
      <c r="D708" s="427"/>
      <c r="E708" s="96" t="s">
        <v>790</v>
      </c>
      <c r="F708" s="96" t="s">
        <v>44</v>
      </c>
      <c r="G708" s="96" t="s">
        <v>45</v>
      </c>
      <c r="H708" s="96" t="s">
        <v>46</v>
      </c>
      <c r="I708" s="96" t="s">
        <v>47</v>
      </c>
      <c r="J708" s="96" t="s">
        <v>48</v>
      </c>
      <c r="K708" s="135"/>
      <c r="L708" s="65"/>
    </row>
    <row r="709" spans="1:12" ht="24.75" customHeight="1" thickBot="1">
      <c r="B709" s="296">
        <f>B645+1</f>
        <v>12</v>
      </c>
      <c r="C709" s="428" t="s">
        <v>800</v>
      </c>
      <c r="D709" s="428"/>
      <c r="E709" s="141" t="s">
        <v>791</v>
      </c>
      <c r="F709" s="141">
        <v>3</v>
      </c>
      <c r="G709" s="215">
        <v>30</v>
      </c>
      <c r="H709" s="141">
        <v>20</v>
      </c>
      <c r="I709" s="141">
        <v>2</v>
      </c>
      <c r="J709" s="104">
        <f>H709*I709</f>
        <v>40</v>
      </c>
      <c r="K709" s="136"/>
      <c r="L709" s="66"/>
    </row>
    <row r="710" spans="1:12" ht="14.25" thickBot="1">
      <c r="B710" s="64"/>
      <c r="C710" s="64"/>
      <c r="D710" s="64"/>
      <c r="E710" s="64"/>
      <c r="F710" s="64"/>
      <c r="G710" s="64"/>
      <c r="H710" s="64"/>
      <c r="I710" s="64"/>
      <c r="J710" s="64"/>
      <c r="K710" s="137"/>
      <c r="L710" s="64"/>
    </row>
    <row r="711" spans="1:12" ht="18.75" customHeight="1">
      <c r="B711" s="421" t="s">
        <v>80</v>
      </c>
      <c r="C711" s="422"/>
      <c r="D711" s="422"/>
      <c r="E711" s="423" t="s">
        <v>785</v>
      </c>
      <c r="F711" s="422"/>
      <c r="G711" s="425" t="s">
        <v>84</v>
      </c>
      <c r="H711" s="423" t="s">
        <v>786</v>
      </c>
      <c r="I711" s="423" t="s">
        <v>787</v>
      </c>
      <c r="J711" s="408" t="s">
        <v>784</v>
      </c>
      <c r="K711" s="138"/>
      <c r="L711" s="64"/>
    </row>
    <row r="712" spans="1:12" ht="47.25" customHeight="1">
      <c r="B712" s="97" t="s">
        <v>22</v>
      </c>
      <c r="C712" s="98" t="s">
        <v>23</v>
      </c>
      <c r="D712" s="216" t="s">
        <v>801</v>
      </c>
      <c r="E712" s="424"/>
      <c r="F712" s="424"/>
      <c r="G712" s="426"/>
      <c r="H712" s="424"/>
      <c r="I712" s="424"/>
      <c r="J712" s="409"/>
      <c r="K712" s="139"/>
      <c r="L712" s="64"/>
    </row>
    <row r="713" spans="1:12" ht="18" customHeight="1">
      <c r="B713" s="67" t="s">
        <v>23</v>
      </c>
      <c r="C713" s="121">
        <f>SUM(C714:C715)</f>
        <v>18466192</v>
      </c>
      <c r="D713" s="410">
        <f>ROUNDDOWN(C714/G709/J709,0)</f>
        <v>14305</v>
      </c>
      <c r="E713" s="412" t="s">
        <v>820</v>
      </c>
      <c r="F713" s="412"/>
      <c r="G713" s="412">
        <v>6</v>
      </c>
      <c r="H713" s="414">
        <v>190306</v>
      </c>
      <c r="I713" s="417">
        <v>6850</v>
      </c>
      <c r="J713" s="419">
        <f>D713/I713</f>
        <v>2.0883211678832119</v>
      </c>
      <c r="K713" s="140"/>
      <c r="L713" s="64"/>
    </row>
    <row r="714" spans="1:12" ht="18" customHeight="1">
      <c r="B714" s="67" t="s">
        <v>796</v>
      </c>
      <c r="C714" s="121">
        <f>L721</f>
        <v>17166192</v>
      </c>
      <c r="D714" s="410"/>
      <c r="E714" s="412"/>
      <c r="F714" s="412"/>
      <c r="G714" s="412"/>
      <c r="H714" s="415"/>
      <c r="I714" s="417"/>
      <c r="J714" s="419"/>
      <c r="K714" s="140"/>
      <c r="L714" s="64"/>
    </row>
    <row r="715" spans="1:12" ht="18" customHeight="1" thickBot="1">
      <c r="B715" s="68" t="s">
        <v>795</v>
      </c>
      <c r="C715" s="122">
        <f>L765</f>
        <v>1300000</v>
      </c>
      <c r="D715" s="411"/>
      <c r="E715" s="413"/>
      <c r="F715" s="413"/>
      <c r="G715" s="413"/>
      <c r="H715" s="416"/>
      <c r="I715" s="418"/>
      <c r="J715" s="420"/>
      <c r="K715" s="140"/>
      <c r="L715" s="64"/>
    </row>
    <row r="716" spans="1:12" ht="18" customHeight="1">
      <c r="B716" s="180"/>
      <c r="C716" s="205"/>
      <c r="D716" s="206"/>
      <c r="E716" s="181"/>
      <c r="F716" s="181"/>
      <c r="G716" s="181"/>
      <c r="H716" s="183"/>
      <c r="I716" s="184"/>
      <c r="J716" s="207"/>
      <c r="K716" s="182"/>
      <c r="L716" s="64"/>
    </row>
    <row r="717" spans="1:12" ht="14.25" thickBot="1">
      <c r="B717" s="64"/>
      <c r="C717" s="64"/>
      <c r="D717" s="64"/>
      <c r="E717" s="64"/>
      <c r="F717" s="64"/>
      <c r="G717" s="64"/>
      <c r="H717" s="64"/>
      <c r="I717" s="64"/>
      <c r="J717" s="64"/>
      <c r="K717" s="64"/>
      <c r="L717" s="64"/>
    </row>
    <row r="718" spans="1:12" ht="19.5" customHeight="1" thickBot="1">
      <c r="B718" s="64"/>
      <c r="C718" s="64"/>
      <c r="D718" s="64"/>
      <c r="E718" s="64"/>
      <c r="F718" s="297" t="s">
        <v>75</v>
      </c>
      <c r="G718" s="298"/>
      <c r="H718" s="298"/>
      <c r="I718" s="300"/>
      <c r="J718" s="301" t="s">
        <v>35</v>
      </c>
      <c r="K718" s="302"/>
      <c r="L718" s="303" t="s">
        <v>77</v>
      </c>
    </row>
    <row r="719" spans="1:12" ht="18.75" customHeight="1" thickBot="1">
      <c r="B719" s="75" t="s">
        <v>31</v>
      </c>
      <c r="C719" s="76" t="s">
        <v>51</v>
      </c>
      <c r="D719" s="404" t="s">
        <v>52</v>
      </c>
      <c r="E719" s="405"/>
      <c r="F719" s="75" t="s">
        <v>53</v>
      </c>
      <c r="G719" s="76" t="s">
        <v>54</v>
      </c>
      <c r="H719" s="77" t="s">
        <v>21</v>
      </c>
      <c r="I719" s="75" t="s">
        <v>49</v>
      </c>
      <c r="J719" s="132" t="s">
        <v>788</v>
      </c>
      <c r="K719" s="304" t="s">
        <v>789</v>
      </c>
      <c r="L719" s="303" t="s">
        <v>49</v>
      </c>
    </row>
    <row r="720" spans="1:12" ht="21" customHeight="1" thickBot="1">
      <c r="B720" s="78" t="s">
        <v>23</v>
      </c>
      <c r="C720" s="79"/>
      <c r="D720" s="404"/>
      <c r="E720" s="405"/>
      <c r="F720" s="80"/>
      <c r="G720" s="81"/>
      <c r="H720" s="82"/>
      <c r="I720" s="83">
        <f>I721+I765</f>
        <v>18466192</v>
      </c>
      <c r="J720" s="133"/>
      <c r="K720" s="133"/>
      <c r="L720" s="168">
        <f>L721+L765</f>
        <v>18466192</v>
      </c>
    </row>
    <row r="721" spans="1:12" ht="21.75" customHeight="1" thickBot="1">
      <c r="A721" t="str">
        <f>B709&amp;"훈련비"</f>
        <v>12훈련비</v>
      </c>
      <c r="B721" s="99" t="s">
        <v>794</v>
      </c>
      <c r="C721" s="100" t="s">
        <v>23</v>
      </c>
      <c r="D721" s="406"/>
      <c r="E721" s="407"/>
      <c r="F721" s="101"/>
      <c r="G721" s="102"/>
      <c r="H721" s="103"/>
      <c r="I721" s="101">
        <f>I722+I723+I726+I730+I739+I748+I749+I753+I757+I761</f>
        <v>17166192</v>
      </c>
      <c r="J721" s="101">
        <f>J722+J723+J726+J730+J739+J748+J749+J753+J757+J761</f>
        <v>0</v>
      </c>
      <c r="K721" s="101"/>
      <c r="L721" s="169">
        <f>L722+L723+L726+L730+L739+L748+L749+L753+L757+L761</f>
        <v>17166192</v>
      </c>
    </row>
    <row r="722" spans="1:12" ht="14.25" thickBot="1">
      <c r="B722" s="105" t="s">
        <v>55</v>
      </c>
      <c r="C722" s="106" t="s">
        <v>13</v>
      </c>
      <c r="D722" s="401" t="s">
        <v>55</v>
      </c>
      <c r="E722" s="402"/>
      <c r="F722" s="288">
        <v>12506</v>
      </c>
      <c r="G722" s="289">
        <v>16</v>
      </c>
      <c r="H722" s="290">
        <v>2</v>
      </c>
      <c r="I722" s="144">
        <f>F722*G722*H722</f>
        <v>400192</v>
      </c>
      <c r="J722" s="144"/>
      <c r="K722" s="144"/>
      <c r="L722" s="170">
        <f>I722+J722</f>
        <v>400192</v>
      </c>
    </row>
    <row r="723" spans="1:12">
      <c r="B723" s="105" t="s">
        <v>56</v>
      </c>
      <c r="C723" s="107" t="s">
        <v>13</v>
      </c>
      <c r="D723" s="384"/>
      <c r="E723" s="403"/>
      <c r="F723" s="147"/>
      <c r="G723" s="148"/>
      <c r="H723" s="149"/>
      <c r="I723" s="147">
        <f t="shared" ref="I723:J723" si="374">SUM(I724:I725)</f>
        <v>0</v>
      </c>
      <c r="J723" s="147">
        <f t="shared" si="374"/>
        <v>0</v>
      </c>
      <c r="K723" s="147"/>
      <c r="L723" s="171">
        <f t="shared" ref="L723" si="375">SUM(L724:L725)</f>
        <v>0</v>
      </c>
    </row>
    <row r="724" spans="1:12">
      <c r="B724" s="69"/>
      <c r="C724" s="70" t="s">
        <v>57</v>
      </c>
      <c r="D724" s="372"/>
      <c r="E724" s="392"/>
      <c r="F724" s="185"/>
      <c r="G724" s="186"/>
      <c r="H724" s="187"/>
      <c r="I724" s="142">
        <f>F724*G724*H724</f>
        <v>0</v>
      </c>
      <c r="J724" s="142"/>
      <c r="K724" s="142"/>
      <c r="L724" s="172">
        <f>I724+J724</f>
        <v>0</v>
      </c>
    </row>
    <row r="725" spans="1:12" ht="14.25" thickBot="1">
      <c r="B725" s="71"/>
      <c r="C725" s="72"/>
      <c r="D725" s="374"/>
      <c r="E725" s="399"/>
      <c r="F725" s="188"/>
      <c r="G725" s="189"/>
      <c r="H725" s="190"/>
      <c r="I725" s="143">
        <f>F725*G725*H725</f>
        <v>0</v>
      </c>
      <c r="J725" s="143"/>
      <c r="K725" s="143"/>
      <c r="L725" s="172">
        <f>I725+J725</f>
        <v>0</v>
      </c>
    </row>
    <row r="726" spans="1:12">
      <c r="B726" s="105" t="s">
        <v>58</v>
      </c>
      <c r="C726" s="107" t="s">
        <v>13</v>
      </c>
      <c r="D726" s="384"/>
      <c r="E726" s="403"/>
      <c r="F726" s="147"/>
      <c r="G726" s="148"/>
      <c r="H726" s="149"/>
      <c r="I726" s="147">
        <f t="shared" ref="I726:J726" si="376">SUM(I727:I729)</f>
        <v>1800000</v>
      </c>
      <c r="J726" s="147">
        <f t="shared" si="376"/>
        <v>0</v>
      </c>
      <c r="K726" s="147"/>
      <c r="L726" s="171">
        <f t="shared" ref="L726" si="377">SUM(L727:L729)</f>
        <v>1800000</v>
      </c>
    </row>
    <row r="727" spans="1:12">
      <c r="B727" s="69"/>
      <c r="C727" s="70" t="s">
        <v>57</v>
      </c>
      <c r="D727" s="372"/>
      <c r="E727" s="392"/>
      <c r="F727" s="185">
        <v>900000</v>
      </c>
      <c r="G727" s="186">
        <v>1</v>
      </c>
      <c r="H727" s="187">
        <v>2</v>
      </c>
      <c r="I727" s="142">
        <f t="shared" ref="I727:I729" si="378">F727*G727*H727</f>
        <v>1800000</v>
      </c>
      <c r="J727" s="142"/>
      <c r="K727" s="142"/>
      <c r="L727" s="172">
        <f>I727+J727</f>
        <v>1800000</v>
      </c>
    </row>
    <row r="728" spans="1:12">
      <c r="B728" s="69"/>
      <c r="C728" s="70"/>
      <c r="D728" s="372"/>
      <c r="E728" s="392"/>
      <c r="F728" s="185"/>
      <c r="G728" s="186"/>
      <c r="H728" s="187"/>
      <c r="I728" s="142">
        <f t="shared" si="378"/>
        <v>0</v>
      </c>
      <c r="J728" s="142"/>
      <c r="K728" s="142"/>
      <c r="L728" s="172">
        <f t="shared" ref="L728:L729" si="379">I728+J728</f>
        <v>0</v>
      </c>
    </row>
    <row r="729" spans="1:12" ht="14.25" thickBot="1">
      <c r="B729" s="71"/>
      <c r="C729" s="72"/>
      <c r="D729" s="374"/>
      <c r="E729" s="399"/>
      <c r="F729" s="191"/>
      <c r="G729" s="192"/>
      <c r="H729" s="193"/>
      <c r="I729" s="143">
        <f t="shared" si="378"/>
        <v>0</v>
      </c>
      <c r="J729" s="143"/>
      <c r="K729" s="143"/>
      <c r="L729" s="172">
        <f t="shared" si="379"/>
        <v>0</v>
      </c>
    </row>
    <row r="730" spans="1:12">
      <c r="B730" s="105" t="s">
        <v>24</v>
      </c>
      <c r="C730" s="108" t="s">
        <v>13</v>
      </c>
      <c r="D730" s="380"/>
      <c r="E730" s="400"/>
      <c r="F730" s="151"/>
      <c r="G730" s="152"/>
      <c r="H730" s="153"/>
      <c r="I730" s="151">
        <f>I731+I735</f>
        <v>10000000</v>
      </c>
      <c r="J730" s="151">
        <f>J731+J735</f>
        <v>0</v>
      </c>
      <c r="K730" s="151"/>
      <c r="L730" s="173">
        <f>L731+L735</f>
        <v>10000000</v>
      </c>
    </row>
    <row r="731" spans="1:12">
      <c r="B731" s="73" t="s">
        <v>59</v>
      </c>
      <c r="C731" s="109" t="s">
        <v>13</v>
      </c>
      <c r="D731" s="397"/>
      <c r="E731" s="398"/>
      <c r="F731" s="154"/>
      <c r="G731" s="155"/>
      <c r="H731" s="156"/>
      <c r="I731" s="154">
        <f t="shared" ref="I731:J731" si="380">SUM(I732:I734)</f>
        <v>2000000</v>
      </c>
      <c r="J731" s="154">
        <f t="shared" si="380"/>
        <v>0</v>
      </c>
      <c r="K731" s="154"/>
      <c r="L731" s="174">
        <f>SUM(L732:L734)</f>
        <v>2000000</v>
      </c>
    </row>
    <row r="732" spans="1:12">
      <c r="B732" s="69"/>
      <c r="C732" s="194" t="s">
        <v>798</v>
      </c>
      <c r="D732" s="372" t="s">
        <v>85</v>
      </c>
      <c r="E732" s="392"/>
      <c r="F732" s="185">
        <v>100000</v>
      </c>
      <c r="G732" s="186">
        <v>10</v>
      </c>
      <c r="H732" s="187">
        <v>2</v>
      </c>
      <c r="I732" s="142">
        <f t="shared" ref="I732:I734" si="381">F732*G732*H732</f>
        <v>2000000</v>
      </c>
      <c r="J732" s="142"/>
      <c r="K732" s="142"/>
      <c r="L732" s="172">
        <f>I732+J732</f>
        <v>2000000</v>
      </c>
    </row>
    <row r="733" spans="1:12">
      <c r="B733" s="69"/>
      <c r="C733" s="194" t="s">
        <v>60</v>
      </c>
      <c r="D733" s="372" t="s">
        <v>86</v>
      </c>
      <c r="E733" s="392"/>
      <c r="F733" s="185"/>
      <c r="G733" s="186"/>
      <c r="H733" s="187"/>
      <c r="I733" s="142">
        <f t="shared" si="381"/>
        <v>0</v>
      </c>
      <c r="J733" s="142"/>
      <c r="K733" s="142"/>
      <c r="L733" s="172">
        <f t="shared" ref="L733:L734" si="382">I733+J733</f>
        <v>0</v>
      </c>
    </row>
    <row r="734" spans="1:12" ht="14.25" thickBot="1">
      <c r="B734" s="74"/>
      <c r="C734" s="195" t="s">
        <v>60</v>
      </c>
      <c r="D734" s="393" t="s">
        <v>87</v>
      </c>
      <c r="E734" s="394"/>
      <c r="F734" s="191"/>
      <c r="G734" s="192"/>
      <c r="H734" s="193"/>
      <c r="I734" s="157">
        <f t="shared" si="381"/>
        <v>0</v>
      </c>
      <c r="J734" s="157"/>
      <c r="K734" s="157"/>
      <c r="L734" s="172">
        <f t="shared" si="382"/>
        <v>0</v>
      </c>
    </row>
    <row r="735" spans="1:12">
      <c r="B735" s="69" t="s">
        <v>61</v>
      </c>
      <c r="C735" s="110" t="s">
        <v>13</v>
      </c>
      <c r="D735" s="397"/>
      <c r="E735" s="398"/>
      <c r="F735" s="158"/>
      <c r="G735" s="159"/>
      <c r="H735" s="160"/>
      <c r="I735" s="161">
        <f t="shared" ref="I735:J735" si="383">SUM(I736:I738)</f>
        <v>8000000</v>
      </c>
      <c r="J735" s="161">
        <f t="shared" si="383"/>
        <v>0</v>
      </c>
      <c r="K735" s="161"/>
      <c r="L735" s="175">
        <f>SUM(L736:L738)</f>
        <v>8000000</v>
      </c>
    </row>
    <row r="736" spans="1:12">
      <c r="B736" s="69"/>
      <c r="C736" s="194" t="s">
        <v>799</v>
      </c>
      <c r="D736" s="372" t="s">
        <v>85</v>
      </c>
      <c r="E736" s="392"/>
      <c r="F736" s="185">
        <v>200000</v>
      </c>
      <c r="G736" s="186">
        <v>20</v>
      </c>
      <c r="H736" s="187">
        <v>2</v>
      </c>
      <c r="I736" s="142">
        <f t="shared" ref="I736:I738" si="384">F736*G736*H736</f>
        <v>8000000</v>
      </c>
      <c r="J736" s="142"/>
      <c r="K736" s="142"/>
      <c r="L736" s="172">
        <f>I736+J736</f>
        <v>8000000</v>
      </c>
    </row>
    <row r="737" spans="2:12">
      <c r="B737" s="69"/>
      <c r="C737" s="194" t="s">
        <v>60</v>
      </c>
      <c r="D737" s="372" t="s">
        <v>86</v>
      </c>
      <c r="E737" s="392"/>
      <c r="F737" s="185"/>
      <c r="G737" s="186"/>
      <c r="H737" s="187"/>
      <c r="I737" s="142">
        <f t="shared" si="384"/>
        <v>0</v>
      </c>
      <c r="J737" s="142"/>
      <c r="K737" s="142"/>
      <c r="L737" s="172">
        <f t="shared" ref="L737:L738" si="385">I737+J737</f>
        <v>0</v>
      </c>
    </row>
    <row r="738" spans="2:12" ht="14.25" thickBot="1">
      <c r="B738" s="71"/>
      <c r="C738" s="196" t="s">
        <v>60</v>
      </c>
      <c r="D738" s="393" t="s">
        <v>87</v>
      </c>
      <c r="E738" s="394"/>
      <c r="F738" s="185"/>
      <c r="G738" s="186"/>
      <c r="H738" s="187"/>
      <c r="I738" s="143">
        <f t="shared" si="384"/>
        <v>0</v>
      </c>
      <c r="J738" s="143"/>
      <c r="K738" s="143"/>
      <c r="L738" s="172">
        <f t="shared" si="385"/>
        <v>0</v>
      </c>
    </row>
    <row r="739" spans="2:12">
      <c r="B739" s="105" t="s">
        <v>62</v>
      </c>
      <c r="C739" s="108" t="s">
        <v>13</v>
      </c>
      <c r="D739" s="395"/>
      <c r="E739" s="396"/>
      <c r="F739" s="151"/>
      <c r="G739" s="152"/>
      <c r="H739" s="153"/>
      <c r="I739" s="151">
        <f>I740+I744</f>
        <v>160000</v>
      </c>
      <c r="J739" s="151">
        <f>J740+J744</f>
        <v>0</v>
      </c>
      <c r="K739" s="151"/>
      <c r="L739" s="173">
        <f>L740+L744</f>
        <v>160000</v>
      </c>
    </row>
    <row r="740" spans="2:12">
      <c r="B740" s="130" t="s">
        <v>25</v>
      </c>
      <c r="C740" s="131" t="s">
        <v>13</v>
      </c>
      <c r="D740" s="390"/>
      <c r="E740" s="391"/>
      <c r="F740" s="162"/>
      <c r="G740" s="163"/>
      <c r="H740" s="164"/>
      <c r="I740" s="162">
        <f>SUM(I741:I743)</f>
        <v>160000</v>
      </c>
      <c r="J740" s="162">
        <f>SUM(J741:J743)</f>
        <v>0</v>
      </c>
      <c r="K740" s="162"/>
      <c r="L740" s="176">
        <f>SUM(L741:L743)</f>
        <v>160000</v>
      </c>
    </row>
    <row r="741" spans="2:12">
      <c r="B741" s="69"/>
      <c r="C741" s="214" t="s">
        <v>798</v>
      </c>
      <c r="D741" s="370"/>
      <c r="E741" s="371"/>
      <c r="F741" s="197">
        <v>80000</v>
      </c>
      <c r="G741" s="198">
        <v>1</v>
      </c>
      <c r="H741" s="199">
        <v>2</v>
      </c>
      <c r="I741" s="165">
        <f t="shared" ref="I741:I743" si="386">F741*G741*H741</f>
        <v>160000</v>
      </c>
      <c r="J741" s="165"/>
      <c r="K741" s="165"/>
      <c r="L741" s="177">
        <f>I741+J741</f>
        <v>160000</v>
      </c>
    </row>
    <row r="742" spans="2:12">
      <c r="B742" s="69"/>
      <c r="C742" s="212"/>
      <c r="D742" s="372"/>
      <c r="E742" s="373"/>
      <c r="F742" s="185"/>
      <c r="G742" s="186"/>
      <c r="H742" s="187"/>
      <c r="I742" s="142">
        <f t="shared" si="386"/>
        <v>0</v>
      </c>
      <c r="J742" s="142"/>
      <c r="K742" s="142"/>
      <c r="L742" s="177">
        <f t="shared" ref="L742:L743" si="387">I742+J742</f>
        <v>0</v>
      </c>
    </row>
    <row r="743" spans="2:12">
      <c r="B743" s="69"/>
      <c r="C743" s="213"/>
      <c r="D743" s="388"/>
      <c r="E743" s="389"/>
      <c r="F743" s="191"/>
      <c r="G743" s="192"/>
      <c r="H743" s="193"/>
      <c r="I743" s="150">
        <f t="shared" si="386"/>
        <v>0</v>
      </c>
      <c r="J743" s="150"/>
      <c r="K743" s="150"/>
      <c r="L743" s="177">
        <f t="shared" si="387"/>
        <v>0</v>
      </c>
    </row>
    <row r="744" spans="2:12">
      <c r="B744" s="130" t="s">
        <v>63</v>
      </c>
      <c r="C744" s="131" t="s">
        <v>13</v>
      </c>
      <c r="D744" s="390"/>
      <c r="E744" s="391"/>
      <c r="F744" s="162"/>
      <c r="G744" s="163"/>
      <c r="H744" s="164"/>
      <c r="I744" s="162">
        <f>SUM(I745:I747)</f>
        <v>0</v>
      </c>
      <c r="J744" s="162">
        <f>SUM(J745:J747)</f>
        <v>0</v>
      </c>
      <c r="K744" s="162"/>
      <c r="L744" s="176">
        <f>SUM(L745:L747)</f>
        <v>0</v>
      </c>
    </row>
    <row r="745" spans="2:12">
      <c r="B745" s="69"/>
      <c r="C745" s="200"/>
      <c r="D745" s="370"/>
      <c r="E745" s="371"/>
      <c r="F745" s="197"/>
      <c r="G745" s="198"/>
      <c r="H745" s="199">
        <v>2</v>
      </c>
      <c r="I745" s="165">
        <f>F745*G745*H745</f>
        <v>0</v>
      </c>
      <c r="J745" s="165"/>
      <c r="K745" s="165"/>
      <c r="L745" s="177">
        <f>I745+J745</f>
        <v>0</v>
      </c>
    </row>
    <row r="746" spans="2:12">
      <c r="B746" s="69"/>
      <c r="C746" s="201"/>
      <c r="D746" s="372"/>
      <c r="E746" s="373"/>
      <c r="F746" s="185"/>
      <c r="G746" s="186"/>
      <c r="H746" s="187"/>
      <c r="I746" s="142">
        <f t="shared" ref="I746:I747" si="388">F746*G746*H746</f>
        <v>0</v>
      </c>
      <c r="J746" s="142"/>
      <c r="K746" s="142"/>
      <c r="L746" s="177">
        <f t="shared" ref="L746:L747" si="389">I746+J746</f>
        <v>0</v>
      </c>
    </row>
    <row r="747" spans="2:12" ht="14.25" thickBot="1">
      <c r="B747" s="71"/>
      <c r="C747" s="202"/>
      <c r="D747" s="374"/>
      <c r="E747" s="375"/>
      <c r="F747" s="188"/>
      <c r="G747" s="189"/>
      <c r="H747" s="190"/>
      <c r="I747" s="143">
        <f t="shared" si="388"/>
        <v>0</v>
      </c>
      <c r="J747" s="143"/>
      <c r="K747" s="143"/>
      <c r="L747" s="177">
        <f t="shared" si="389"/>
        <v>0</v>
      </c>
    </row>
    <row r="748" spans="2:12" ht="30.75" customHeight="1" thickBot="1">
      <c r="B748" s="291" t="s">
        <v>898</v>
      </c>
      <c r="C748" s="107" t="s">
        <v>13</v>
      </c>
      <c r="D748" s="386" t="s">
        <v>26</v>
      </c>
      <c r="E748" s="387"/>
      <c r="F748" s="208">
        <v>9000</v>
      </c>
      <c r="G748" s="209">
        <v>20</v>
      </c>
      <c r="H748" s="210">
        <v>2</v>
      </c>
      <c r="I748" s="147">
        <f>F748*G748*H748</f>
        <v>360000</v>
      </c>
      <c r="J748" s="147"/>
      <c r="K748" s="147"/>
      <c r="L748" s="171">
        <f>I748+J748</f>
        <v>360000</v>
      </c>
    </row>
    <row r="749" spans="2:12">
      <c r="B749" s="129" t="s">
        <v>28</v>
      </c>
      <c r="C749" s="106" t="s">
        <v>13</v>
      </c>
      <c r="D749" s="380"/>
      <c r="E749" s="381"/>
      <c r="F749" s="144"/>
      <c r="G749" s="145"/>
      <c r="H749" s="146"/>
      <c r="I749" s="144">
        <f t="shared" ref="I749:J749" si="390">SUM(I750:I752)</f>
        <v>2400000</v>
      </c>
      <c r="J749" s="144">
        <f t="shared" si="390"/>
        <v>0</v>
      </c>
      <c r="K749" s="144"/>
      <c r="L749" s="170">
        <f t="shared" ref="L749" si="391">SUM(L750:L752)</f>
        <v>2400000</v>
      </c>
    </row>
    <row r="750" spans="2:12">
      <c r="B750" s="69"/>
      <c r="C750" s="200"/>
      <c r="D750" s="370"/>
      <c r="E750" s="371"/>
      <c r="F750" s="197">
        <v>60000</v>
      </c>
      <c r="G750" s="198">
        <v>20</v>
      </c>
      <c r="H750" s="199">
        <v>2</v>
      </c>
      <c r="I750" s="165">
        <f t="shared" ref="I750:I751" si="392">F750*G750*H750</f>
        <v>2400000</v>
      </c>
      <c r="J750" s="165"/>
      <c r="K750" s="165"/>
      <c r="L750" s="177">
        <f>I750+J750</f>
        <v>2400000</v>
      </c>
    </row>
    <row r="751" spans="2:12">
      <c r="B751" s="69"/>
      <c r="C751" s="201"/>
      <c r="D751" s="372"/>
      <c r="E751" s="373"/>
      <c r="F751" s="185"/>
      <c r="G751" s="186"/>
      <c r="H751" s="187"/>
      <c r="I751" s="142">
        <f t="shared" si="392"/>
        <v>0</v>
      </c>
      <c r="J751" s="142"/>
      <c r="K751" s="142"/>
      <c r="L751" s="177">
        <f t="shared" ref="L751:L752" si="393">I751+J751</f>
        <v>0</v>
      </c>
    </row>
    <row r="752" spans="2:12" ht="14.25" thickBot="1">
      <c r="B752" s="71"/>
      <c r="C752" s="202"/>
      <c r="D752" s="374"/>
      <c r="E752" s="375"/>
      <c r="F752" s="188"/>
      <c r="G752" s="189"/>
      <c r="H752" s="190"/>
      <c r="I752" s="143">
        <f>F752*G752*H752</f>
        <v>0</v>
      </c>
      <c r="J752" s="143"/>
      <c r="K752" s="143"/>
      <c r="L752" s="177">
        <f t="shared" si="393"/>
        <v>0</v>
      </c>
    </row>
    <row r="753" spans="1:12">
      <c r="B753" s="105" t="s">
        <v>29</v>
      </c>
      <c r="C753" s="107" t="s">
        <v>13</v>
      </c>
      <c r="D753" s="384" t="s">
        <v>29</v>
      </c>
      <c r="E753" s="385"/>
      <c r="F753" s="147"/>
      <c r="G753" s="148"/>
      <c r="H753" s="149"/>
      <c r="I753" s="147">
        <f t="shared" ref="I753:J753" si="394">SUM(I754:I756)</f>
        <v>800000</v>
      </c>
      <c r="J753" s="147">
        <f t="shared" si="394"/>
        <v>0</v>
      </c>
      <c r="K753" s="147"/>
      <c r="L753" s="171">
        <f t="shared" ref="L753" si="395">SUM(L754:L756)</f>
        <v>800000</v>
      </c>
    </row>
    <row r="754" spans="1:12">
      <c r="B754" s="69"/>
      <c r="C754" s="70" t="s">
        <v>64</v>
      </c>
      <c r="D754" s="372"/>
      <c r="E754" s="373"/>
      <c r="F754" s="185">
        <v>20000</v>
      </c>
      <c r="G754" s="186">
        <v>20</v>
      </c>
      <c r="H754" s="187">
        <v>2</v>
      </c>
      <c r="I754" s="142">
        <f t="shared" ref="I754:I756" si="396">F754*G754*H754</f>
        <v>800000</v>
      </c>
      <c r="J754" s="142"/>
      <c r="K754" s="142"/>
      <c r="L754" s="172">
        <f>I754+J754</f>
        <v>800000</v>
      </c>
    </row>
    <row r="755" spans="1:12">
      <c r="B755" s="69"/>
      <c r="C755" s="70" t="s">
        <v>65</v>
      </c>
      <c r="D755" s="372"/>
      <c r="E755" s="373"/>
      <c r="F755" s="185"/>
      <c r="G755" s="186"/>
      <c r="H755" s="187"/>
      <c r="I755" s="142">
        <f t="shared" si="396"/>
        <v>0</v>
      </c>
      <c r="J755" s="142"/>
      <c r="K755" s="142"/>
      <c r="L755" s="172">
        <f t="shared" ref="L755:L756" si="397">I755+J755</f>
        <v>0</v>
      </c>
    </row>
    <row r="756" spans="1:12" ht="14.25" thickBot="1">
      <c r="B756" s="71"/>
      <c r="C756" s="72"/>
      <c r="D756" s="374"/>
      <c r="E756" s="375"/>
      <c r="F756" s="188"/>
      <c r="G756" s="189"/>
      <c r="H756" s="190"/>
      <c r="I756" s="143">
        <f t="shared" si="396"/>
        <v>0</v>
      </c>
      <c r="J756" s="143"/>
      <c r="K756" s="143"/>
      <c r="L756" s="172">
        <f t="shared" si="397"/>
        <v>0</v>
      </c>
    </row>
    <row r="757" spans="1:12">
      <c r="B757" s="129" t="s">
        <v>66</v>
      </c>
      <c r="C757" s="106" t="s">
        <v>13</v>
      </c>
      <c r="D757" s="380"/>
      <c r="E757" s="381"/>
      <c r="F757" s="144"/>
      <c r="G757" s="145"/>
      <c r="H757" s="146"/>
      <c r="I757" s="144">
        <f t="shared" ref="I757:J757" si="398">SUM(I758:I760)</f>
        <v>120000</v>
      </c>
      <c r="J757" s="144">
        <f t="shared" si="398"/>
        <v>0</v>
      </c>
      <c r="K757" s="144"/>
      <c r="L757" s="170">
        <f t="shared" ref="L757" si="399">SUM(L758:L760)</f>
        <v>120000</v>
      </c>
    </row>
    <row r="758" spans="1:12">
      <c r="B758" s="69"/>
      <c r="C758" s="211" t="s">
        <v>797</v>
      </c>
      <c r="D758" s="370"/>
      <c r="E758" s="371"/>
      <c r="F758" s="197">
        <v>3000</v>
      </c>
      <c r="G758" s="198">
        <v>20</v>
      </c>
      <c r="H758" s="199">
        <v>2</v>
      </c>
      <c r="I758" s="165">
        <f t="shared" ref="I758:I760" si="400">F758*G758*H758</f>
        <v>120000</v>
      </c>
      <c r="J758" s="165"/>
      <c r="K758" s="165"/>
      <c r="L758" s="177">
        <f>I758+J758</f>
        <v>120000</v>
      </c>
    </row>
    <row r="759" spans="1:12">
      <c r="B759" s="69"/>
      <c r="C759" s="70" t="s">
        <v>34</v>
      </c>
      <c r="D759" s="372"/>
      <c r="E759" s="373"/>
      <c r="F759" s="185"/>
      <c r="G759" s="186"/>
      <c r="H759" s="187"/>
      <c r="I759" s="142">
        <f t="shared" si="400"/>
        <v>0</v>
      </c>
      <c r="J759" s="142"/>
      <c r="K759" s="142"/>
      <c r="L759" s="177">
        <f t="shared" ref="L759:L760" si="401">I759+J759</f>
        <v>0</v>
      </c>
    </row>
    <row r="760" spans="1:12" ht="14.25" thickBot="1">
      <c r="B760" s="71"/>
      <c r="C760" s="72"/>
      <c r="D760" s="374"/>
      <c r="E760" s="375"/>
      <c r="F760" s="188"/>
      <c r="G760" s="189"/>
      <c r="H760" s="190"/>
      <c r="I760" s="143">
        <f t="shared" si="400"/>
        <v>0</v>
      </c>
      <c r="J760" s="143"/>
      <c r="K760" s="143"/>
      <c r="L760" s="177">
        <f t="shared" si="401"/>
        <v>0</v>
      </c>
    </row>
    <row r="761" spans="1:12">
      <c r="B761" s="105" t="s">
        <v>67</v>
      </c>
      <c r="C761" s="107" t="s">
        <v>13</v>
      </c>
      <c r="D761" s="382">
        <f>I761/(I722+I723+I726+I730+I739+I748+I749+I753+I757)</f>
        <v>7.0198660963659287E-2</v>
      </c>
      <c r="E761" s="383"/>
      <c r="F761" s="147"/>
      <c r="G761" s="148"/>
      <c r="H761" s="149"/>
      <c r="I761" s="147">
        <f t="shared" ref="I761:J761" si="402">SUM(I762:I764)</f>
        <v>1126000</v>
      </c>
      <c r="J761" s="147">
        <f t="shared" si="402"/>
        <v>0</v>
      </c>
      <c r="K761" s="147"/>
      <c r="L761" s="171">
        <f t="shared" ref="L761" si="403">SUM(L762:L764)</f>
        <v>1126000</v>
      </c>
    </row>
    <row r="762" spans="1:12" ht="16.5" customHeight="1">
      <c r="B762" s="376" t="s">
        <v>81</v>
      </c>
      <c r="C762" s="70" t="s">
        <v>27</v>
      </c>
      <c r="D762" s="372"/>
      <c r="E762" s="373"/>
      <c r="F762" s="185">
        <v>33000</v>
      </c>
      <c r="G762" s="186">
        <v>1</v>
      </c>
      <c r="H762" s="187">
        <v>2</v>
      </c>
      <c r="I762" s="142">
        <f t="shared" ref="I762:I764" si="404">F762*G762*H762</f>
        <v>66000</v>
      </c>
      <c r="J762" s="142"/>
      <c r="K762" s="142"/>
      <c r="L762" s="172">
        <f>I762+J762</f>
        <v>66000</v>
      </c>
    </row>
    <row r="763" spans="1:12">
      <c r="B763" s="376"/>
      <c r="C763" s="70" t="s">
        <v>30</v>
      </c>
      <c r="D763" s="372"/>
      <c r="E763" s="373"/>
      <c r="F763" s="185">
        <v>30000</v>
      </c>
      <c r="G763" s="186">
        <v>1</v>
      </c>
      <c r="H763" s="187">
        <v>2</v>
      </c>
      <c r="I763" s="142">
        <f t="shared" si="404"/>
        <v>60000</v>
      </c>
      <c r="J763" s="142"/>
      <c r="K763" s="142"/>
      <c r="L763" s="172">
        <f t="shared" ref="L763:L764" si="405">I763+J763</f>
        <v>60000</v>
      </c>
    </row>
    <row r="764" spans="1:12" ht="19.5" customHeight="1" thickBot="1">
      <c r="B764" s="377"/>
      <c r="C764" s="72" t="s">
        <v>33</v>
      </c>
      <c r="D764" s="374"/>
      <c r="E764" s="375"/>
      <c r="F764" s="188">
        <v>500000</v>
      </c>
      <c r="G764" s="189">
        <v>1</v>
      </c>
      <c r="H764" s="190">
        <v>2</v>
      </c>
      <c r="I764" s="143">
        <f t="shared" si="404"/>
        <v>1000000</v>
      </c>
      <c r="J764" s="143"/>
      <c r="K764" s="143"/>
      <c r="L764" s="172">
        <f t="shared" si="405"/>
        <v>1000000</v>
      </c>
    </row>
    <row r="765" spans="1:12" ht="18" customHeight="1">
      <c r="B765" s="124" t="s">
        <v>793</v>
      </c>
      <c r="C765" s="125" t="s">
        <v>23</v>
      </c>
      <c r="D765" s="378"/>
      <c r="E765" s="379"/>
      <c r="F765" s="126"/>
      <c r="G765" s="127"/>
      <c r="H765" s="128"/>
      <c r="I765" s="126">
        <f>SUM(I766:I769)</f>
        <v>1300000</v>
      </c>
      <c r="J765" s="126">
        <f>SUM(J766:J769)</f>
        <v>0</v>
      </c>
      <c r="K765" s="126"/>
      <c r="L765" s="178">
        <f>SUM(L766:L769)</f>
        <v>1300000</v>
      </c>
    </row>
    <row r="766" spans="1:12">
      <c r="A766" t="str">
        <f>B709&amp;"식비"</f>
        <v>12식비</v>
      </c>
      <c r="B766" s="111"/>
      <c r="C766" s="110" t="s">
        <v>68</v>
      </c>
      <c r="D766" s="370"/>
      <c r="E766" s="371"/>
      <c r="F766" s="197">
        <v>15000</v>
      </c>
      <c r="G766" s="198">
        <v>20</v>
      </c>
      <c r="H766" s="199">
        <v>2</v>
      </c>
      <c r="I766" s="161">
        <f t="shared" ref="I766:I769" si="406">F766*G766*H766</f>
        <v>600000</v>
      </c>
      <c r="J766" s="161"/>
      <c r="K766" s="161"/>
      <c r="L766" s="175">
        <f>I766+J766</f>
        <v>600000</v>
      </c>
    </row>
    <row r="767" spans="1:12">
      <c r="A767" t="str">
        <f>B709&amp;"숙박비"</f>
        <v>12숙박비</v>
      </c>
      <c r="B767" s="111"/>
      <c r="C767" s="112" t="s">
        <v>82</v>
      </c>
      <c r="D767" s="372"/>
      <c r="E767" s="373"/>
      <c r="F767" s="191"/>
      <c r="G767" s="192"/>
      <c r="H767" s="193"/>
      <c r="I767" s="166">
        <f t="shared" si="406"/>
        <v>0</v>
      </c>
      <c r="J767" s="166"/>
      <c r="K767" s="166"/>
      <c r="L767" s="175">
        <f t="shared" ref="L767:L769" si="407">I767+J767</f>
        <v>0</v>
      </c>
    </row>
    <row r="768" spans="1:12">
      <c r="A768" t="str">
        <f>B709&amp;"수당"</f>
        <v>12수당</v>
      </c>
      <c r="B768" s="111"/>
      <c r="C768" s="112" t="s">
        <v>20</v>
      </c>
      <c r="D768" s="203"/>
      <c r="E768" s="204"/>
      <c r="F768" s="191">
        <v>300000</v>
      </c>
      <c r="G768" s="192">
        <v>1</v>
      </c>
      <c r="H768" s="193">
        <v>1</v>
      </c>
      <c r="I768" s="166">
        <f t="shared" si="406"/>
        <v>300000</v>
      </c>
      <c r="J768" s="166"/>
      <c r="K768" s="166"/>
      <c r="L768" s="175">
        <f t="shared" si="407"/>
        <v>300000</v>
      </c>
    </row>
    <row r="769" spans="1:12" ht="14.25" thickBot="1">
      <c r="A769" t="str">
        <f>B709&amp;"임금"</f>
        <v>12임금</v>
      </c>
      <c r="B769" s="113"/>
      <c r="C769" s="114" t="s">
        <v>83</v>
      </c>
      <c r="D769" s="374"/>
      <c r="E769" s="375"/>
      <c r="F769" s="188">
        <v>400000</v>
      </c>
      <c r="G769" s="189">
        <v>1</v>
      </c>
      <c r="H769" s="190">
        <v>1</v>
      </c>
      <c r="I769" s="167">
        <f t="shared" si="406"/>
        <v>400000</v>
      </c>
      <c r="J769" s="167"/>
      <c r="K769" s="167"/>
      <c r="L769" s="179">
        <f t="shared" si="407"/>
        <v>400000</v>
      </c>
    </row>
    <row r="770" spans="1:12" ht="37.9" customHeight="1"/>
    <row r="771" spans="1:12" ht="37.9" customHeight="1" thickBot="1"/>
    <row r="772" spans="1:12" ht="33.75" customHeight="1">
      <c r="B772" s="123" t="s">
        <v>69</v>
      </c>
      <c r="C772" s="427" t="s">
        <v>43</v>
      </c>
      <c r="D772" s="427"/>
      <c r="E772" s="96" t="s">
        <v>790</v>
      </c>
      <c r="F772" s="96" t="s">
        <v>44</v>
      </c>
      <c r="G772" s="96" t="s">
        <v>45</v>
      </c>
      <c r="H772" s="96" t="s">
        <v>46</v>
      </c>
      <c r="I772" s="96" t="s">
        <v>47</v>
      </c>
      <c r="J772" s="96" t="s">
        <v>48</v>
      </c>
      <c r="K772" s="135"/>
      <c r="L772" s="65"/>
    </row>
    <row r="773" spans="1:12" ht="24.75" customHeight="1" thickBot="1">
      <c r="B773" s="296">
        <f>B709+1</f>
        <v>13</v>
      </c>
      <c r="C773" s="428" t="s">
        <v>800</v>
      </c>
      <c r="D773" s="428"/>
      <c r="E773" s="141" t="s">
        <v>791</v>
      </c>
      <c r="F773" s="141">
        <v>3</v>
      </c>
      <c r="G773" s="215">
        <v>30</v>
      </c>
      <c r="H773" s="141">
        <v>20</v>
      </c>
      <c r="I773" s="141">
        <v>2</v>
      </c>
      <c r="J773" s="104">
        <f>H773*I773</f>
        <v>40</v>
      </c>
      <c r="K773" s="136"/>
      <c r="L773" s="66"/>
    </row>
    <row r="774" spans="1:12" ht="14.25" thickBot="1">
      <c r="B774" s="64"/>
      <c r="C774" s="64"/>
      <c r="D774" s="64"/>
      <c r="E774" s="64"/>
      <c r="F774" s="64"/>
      <c r="G774" s="64"/>
      <c r="H774" s="64"/>
      <c r="I774" s="64"/>
      <c r="J774" s="64"/>
      <c r="K774" s="137"/>
      <c r="L774" s="64"/>
    </row>
    <row r="775" spans="1:12" ht="18.75" customHeight="1">
      <c r="B775" s="421" t="s">
        <v>80</v>
      </c>
      <c r="C775" s="422"/>
      <c r="D775" s="422"/>
      <c r="E775" s="423" t="s">
        <v>785</v>
      </c>
      <c r="F775" s="422"/>
      <c r="G775" s="425" t="s">
        <v>84</v>
      </c>
      <c r="H775" s="423" t="s">
        <v>786</v>
      </c>
      <c r="I775" s="423" t="s">
        <v>787</v>
      </c>
      <c r="J775" s="408" t="s">
        <v>784</v>
      </c>
      <c r="K775" s="138"/>
      <c r="L775" s="64"/>
    </row>
    <row r="776" spans="1:12" ht="47.25" customHeight="1">
      <c r="B776" s="97" t="s">
        <v>22</v>
      </c>
      <c r="C776" s="98" t="s">
        <v>23</v>
      </c>
      <c r="D776" s="216" t="s">
        <v>801</v>
      </c>
      <c r="E776" s="424"/>
      <c r="F776" s="424"/>
      <c r="G776" s="426"/>
      <c r="H776" s="424"/>
      <c r="I776" s="424"/>
      <c r="J776" s="409"/>
      <c r="K776" s="139"/>
      <c r="L776" s="64"/>
    </row>
    <row r="777" spans="1:12" ht="18" customHeight="1">
      <c r="B777" s="67" t="s">
        <v>23</v>
      </c>
      <c r="C777" s="121">
        <f>SUM(C778:C779)</f>
        <v>18466192</v>
      </c>
      <c r="D777" s="410">
        <f>ROUNDDOWN(C778/G773/J773,0)</f>
        <v>14305</v>
      </c>
      <c r="E777" s="412" t="s">
        <v>820</v>
      </c>
      <c r="F777" s="412"/>
      <c r="G777" s="412">
        <v>6</v>
      </c>
      <c r="H777" s="414">
        <v>190306</v>
      </c>
      <c r="I777" s="417">
        <v>6850</v>
      </c>
      <c r="J777" s="419">
        <f>D777/I777</f>
        <v>2.0883211678832119</v>
      </c>
      <c r="K777" s="140"/>
      <c r="L777" s="64"/>
    </row>
    <row r="778" spans="1:12" ht="18" customHeight="1">
      <c r="B778" s="67" t="s">
        <v>796</v>
      </c>
      <c r="C778" s="121">
        <f>L785</f>
        <v>17166192</v>
      </c>
      <c r="D778" s="410"/>
      <c r="E778" s="412"/>
      <c r="F778" s="412"/>
      <c r="G778" s="412"/>
      <c r="H778" s="415"/>
      <c r="I778" s="417"/>
      <c r="J778" s="419"/>
      <c r="K778" s="140"/>
      <c r="L778" s="64"/>
    </row>
    <row r="779" spans="1:12" ht="18" customHeight="1" thickBot="1">
      <c r="B779" s="68" t="s">
        <v>795</v>
      </c>
      <c r="C779" s="122">
        <f>L829</f>
        <v>1300000</v>
      </c>
      <c r="D779" s="411"/>
      <c r="E779" s="413"/>
      <c r="F779" s="413"/>
      <c r="G779" s="413"/>
      <c r="H779" s="416"/>
      <c r="I779" s="418"/>
      <c r="J779" s="420"/>
      <c r="K779" s="140"/>
      <c r="L779" s="64"/>
    </row>
    <row r="780" spans="1:12" ht="18" customHeight="1">
      <c r="B780" s="180"/>
      <c r="C780" s="205"/>
      <c r="D780" s="206"/>
      <c r="E780" s="181"/>
      <c r="F780" s="181"/>
      <c r="G780" s="181"/>
      <c r="H780" s="183"/>
      <c r="I780" s="184"/>
      <c r="J780" s="207"/>
      <c r="K780" s="182"/>
      <c r="L780" s="64"/>
    </row>
    <row r="781" spans="1:12" ht="14.25" thickBot="1">
      <c r="B781" s="64"/>
      <c r="C781" s="64"/>
      <c r="D781" s="64"/>
      <c r="E781" s="64"/>
      <c r="F781" s="64"/>
      <c r="G781" s="64"/>
      <c r="H781" s="64"/>
      <c r="I781" s="64"/>
      <c r="J781" s="64"/>
      <c r="K781" s="64"/>
      <c r="L781" s="64"/>
    </row>
    <row r="782" spans="1:12" ht="19.5" customHeight="1" thickBot="1">
      <c r="B782" s="64"/>
      <c r="C782" s="64"/>
      <c r="D782" s="64"/>
      <c r="E782" s="64"/>
      <c r="F782" s="297" t="s">
        <v>75</v>
      </c>
      <c r="G782" s="298"/>
      <c r="H782" s="298"/>
      <c r="I782" s="300"/>
      <c r="J782" s="301" t="s">
        <v>35</v>
      </c>
      <c r="K782" s="302"/>
      <c r="L782" s="303" t="s">
        <v>77</v>
      </c>
    </row>
    <row r="783" spans="1:12" ht="18.75" customHeight="1" thickBot="1">
      <c r="B783" s="75" t="s">
        <v>31</v>
      </c>
      <c r="C783" s="76" t="s">
        <v>51</v>
      </c>
      <c r="D783" s="404" t="s">
        <v>52</v>
      </c>
      <c r="E783" s="405"/>
      <c r="F783" s="75" t="s">
        <v>53</v>
      </c>
      <c r="G783" s="76" t="s">
        <v>54</v>
      </c>
      <c r="H783" s="77" t="s">
        <v>21</v>
      </c>
      <c r="I783" s="75" t="s">
        <v>49</v>
      </c>
      <c r="J783" s="132" t="s">
        <v>788</v>
      </c>
      <c r="K783" s="304" t="s">
        <v>789</v>
      </c>
      <c r="L783" s="303" t="s">
        <v>49</v>
      </c>
    </row>
    <row r="784" spans="1:12" ht="21" customHeight="1" thickBot="1">
      <c r="B784" s="78" t="s">
        <v>23</v>
      </c>
      <c r="C784" s="79"/>
      <c r="D784" s="404"/>
      <c r="E784" s="405"/>
      <c r="F784" s="80"/>
      <c r="G784" s="81"/>
      <c r="H784" s="82"/>
      <c r="I784" s="83">
        <f>I785+I829</f>
        <v>18466192</v>
      </c>
      <c r="J784" s="133"/>
      <c r="K784" s="133"/>
      <c r="L784" s="168">
        <f>L785+L829</f>
        <v>18466192</v>
      </c>
    </row>
    <row r="785" spans="1:12" ht="21.75" customHeight="1" thickBot="1">
      <c r="A785" t="str">
        <f>B773&amp;"훈련비"</f>
        <v>13훈련비</v>
      </c>
      <c r="B785" s="99" t="s">
        <v>794</v>
      </c>
      <c r="C785" s="100" t="s">
        <v>23</v>
      </c>
      <c r="D785" s="406"/>
      <c r="E785" s="407"/>
      <c r="F785" s="101"/>
      <c r="G785" s="102"/>
      <c r="H785" s="103"/>
      <c r="I785" s="101">
        <f>I786+I787+I790+I794+I803+I812+I813+I817+I821+I825</f>
        <v>17166192</v>
      </c>
      <c r="J785" s="101">
        <f>J786+J787+J790+J794+J803+J812+J813+J817+J821+J825</f>
        <v>0</v>
      </c>
      <c r="K785" s="101"/>
      <c r="L785" s="169">
        <f>L786+L787+L790+L794+L803+L812+L813+L817+L821+L825</f>
        <v>17166192</v>
      </c>
    </row>
    <row r="786" spans="1:12" ht="14.25" thickBot="1">
      <c r="B786" s="105" t="s">
        <v>55</v>
      </c>
      <c r="C786" s="106" t="s">
        <v>13</v>
      </c>
      <c r="D786" s="401" t="s">
        <v>55</v>
      </c>
      <c r="E786" s="402"/>
      <c r="F786" s="288">
        <v>12506</v>
      </c>
      <c r="G786" s="289">
        <v>16</v>
      </c>
      <c r="H786" s="290">
        <v>2</v>
      </c>
      <c r="I786" s="144">
        <f>F786*G786*H786</f>
        <v>400192</v>
      </c>
      <c r="J786" s="144"/>
      <c r="K786" s="144"/>
      <c r="L786" s="170">
        <f>I786+J786</f>
        <v>400192</v>
      </c>
    </row>
    <row r="787" spans="1:12">
      <c r="B787" s="105" t="s">
        <v>56</v>
      </c>
      <c r="C787" s="107" t="s">
        <v>13</v>
      </c>
      <c r="D787" s="384"/>
      <c r="E787" s="403"/>
      <c r="F787" s="147"/>
      <c r="G787" s="148"/>
      <c r="H787" s="149"/>
      <c r="I787" s="147">
        <f t="shared" ref="I787:J787" si="408">SUM(I788:I789)</f>
        <v>0</v>
      </c>
      <c r="J787" s="147">
        <f t="shared" si="408"/>
        <v>0</v>
      </c>
      <c r="K787" s="147"/>
      <c r="L787" s="171">
        <f t="shared" ref="L787" si="409">SUM(L788:L789)</f>
        <v>0</v>
      </c>
    </row>
    <row r="788" spans="1:12">
      <c r="B788" s="69"/>
      <c r="C788" s="70" t="s">
        <v>57</v>
      </c>
      <c r="D788" s="372"/>
      <c r="E788" s="392"/>
      <c r="F788" s="185"/>
      <c r="G788" s="186"/>
      <c r="H788" s="187"/>
      <c r="I788" s="142">
        <f>F788*G788*H788</f>
        <v>0</v>
      </c>
      <c r="J788" s="142"/>
      <c r="K788" s="142"/>
      <c r="L788" s="172">
        <f>I788+J788</f>
        <v>0</v>
      </c>
    </row>
    <row r="789" spans="1:12" ht="14.25" thickBot="1">
      <c r="B789" s="71"/>
      <c r="C789" s="72"/>
      <c r="D789" s="374"/>
      <c r="E789" s="399"/>
      <c r="F789" s="188"/>
      <c r="G789" s="189"/>
      <c r="H789" s="190"/>
      <c r="I789" s="143">
        <f>F789*G789*H789</f>
        <v>0</v>
      </c>
      <c r="J789" s="143"/>
      <c r="K789" s="143"/>
      <c r="L789" s="172">
        <f>I789+J789</f>
        <v>0</v>
      </c>
    </row>
    <row r="790" spans="1:12">
      <c r="B790" s="105" t="s">
        <v>58</v>
      </c>
      <c r="C790" s="107" t="s">
        <v>13</v>
      </c>
      <c r="D790" s="384"/>
      <c r="E790" s="403"/>
      <c r="F790" s="147"/>
      <c r="G790" s="148"/>
      <c r="H790" s="149"/>
      <c r="I790" s="147">
        <f t="shared" ref="I790:J790" si="410">SUM(I791:I793)</f>
        <v>1800000</v>
      </c>
      <c r="J790" s="147">
        <f t="shared" si="410"/>
        <v>0</v>
      </c>
      <c r="K790" s="147"/>
      <c r="L790" s="171">
        <f t="shared" ref="L790" si="411">SUM(L791:L793)</f>
        <v>1800000</v>
      </c>
    </row>
    <row r="791" spans="1:12">
      <c r="B791" s="69"/>
      <c r="C791" s="70" t="s">
        <v>57</v>
      </c>
      <c r="D791" s="372"/>
      <c r="E791" s="392"/>
      <c r="F791" s="185">
        <v>900000</v>
      </c>
      <c r="G791" s="186">
        <v>1</v>
      </c>
      <c r="H791" s="187">
        <v>2</v>
      </c>
      <c r="I791" s="142">
        <f t="shared" ref="I791:I793" si="412">F791*G791*H791</f>
        <v>1800000</v>
      </c>
      <c r="J791" s="142"/>
      <c r="K791" s="142"/>
      <c r="L791" s="172">
        <f>I791+J791</f>
        <v>1800000</v>
      </c>
    </row>
    <row r="792" spans="1:12">
      <c r="B792" s="69"/>
      <c r="C792" s="70"/>
      <c r="D792" s="372"/>
      <c r="E792" s="392"/>
      <c r="F792" s="185"/>
      <c r="G792" s="186"/>
      <c r="H792" s="187"/>
      <c r="I792" s="142">
        <f t="shared" si="412"/>
        <v>0</v>
      </c>
      <c r="J792" s="142"/>
      <c r="K792" s="142"/>
      <c r="L792" s="172">
        <f t="shared" ref="L792:L793" si="413">I792+J792</f>
        <v>0</v>
      </c>
    </row>
    <row r="793" spans="1:12" ht="14.25" thickBot="1">
      <c r="B793" s="71"/>
      <c r="C793" s="72"/>
      <c r="D793" s="374"/>
      <c r="E793" s="399"/>
      <c r="F793" s="191"/>
      <c r="G793" s="192"/>
      <c r="H793" s="193"/>
      <c r="I793" s="143">
        <f t="shared" si="412"/>
        <v>0</v>
      </c>
      <c r="J793" s="143"/>
      <c r="K793" s="143"/>
      <c r="L793" s="172">
        <f t="shared" si="413"/>
        <v>0</v>
      </c>
    </row>
    <row r="794" spans="1:12">
      <c r="B794" s="105" t="s">
        <v>24</v>
      </c>
      <c r="C794" s="108" t="s">
        <v>13</v>
      </c>
      <c r="D794" s="380"/>
      <c r="E794" s="400"/>
      <c r="F794" s="151"/>
      <c r="G794" s="152"/>
      <c r="H794" s="153"/>
      <c r="I794" s="151">
        <f>I795+I799</f>
        <v>10000000</v>
      </c>
      <c r="J794" s="151">
        <f>J795+J799</f>
        <v>0</v>
      </c>
      <c r="K794" s="151"/>
      <c r="L794" s="173">
        <f>L795+L799</f>
        <v>10000000</v>
      </c>
    </row>
    <row r="795" spans="1:12">
      <c r="B795" s="73" t="s">
        <v>59</v>
      </c>
      <c r="C795" s="109" t="s">
        <v>13</v>
      </c>
      <c r="D795" s="397"/>
      <c r="E795" s="398"/>
      <c r="F795" s="154"/>
      <c r="G795" s="155"/>
      <c r="H795" s="156"/>
      <c r="I795" s="154">
        <f t="shared" ref="I795:J795" si="414">SUM(I796:I798)</f>
        <v>2000000</v>
      </c>
      <c r="J795" s="154">
        <f t="shared" si="414"/>
        <v>0</v>
      </c>
      <c r="K795" s="154"/>
      <c r="L795" s="174">
        <f>SUM(L796:L798)</f>
        <v>2000000</v>
      </c>
    </row>
    <row r="796" spans="1:12">
      <c r="B796" s="69"/>
      <c r="C796" s="194" t="s">
        <v>798</v>
      </c>
      <c r="D796" s="372" t="s">
        <v>85</v>
      </c>
      <c r="E796" s="392"/>
      <c r="F796" s="185">
        <v>100000</v>
      </c>
      <c r="G796" s="186">
        <v>10</v>
      </c>
      <c r="H796" s="187">
        <v>2</v>
      </c>
      <c r="I796" s="142">
        <f t="shared" ref="I796:I798" si="415">F796*G796*H796</f>
        <v>2000000</v>
      </c>
      <c r="J796" s="142"/>
      <c r="K796" s="142"/>
      <c r="L796" s="172">
        <f>I796+J796</f>
        <v>2000000</v>
      </c>
    </row>
    <row r="797" spans="1:12">
      <c r="B797" s="69"/>
      <c r="C797" s="194" t="s">
        <v>60</v>
      </c>
      <c r="D797" s="372" t="s">
        <v>86</v>
      </c>
      <c r="E797" s="392"/>
      <c r="F797" s="185"/>
      <c r="G797" s="186"/>
      <c r="H797" s="187"/>
      <c r="I797" s="142">
        <f t="shared" si="415"/>
        <v>0</v>
      </c>
      <c r="J797" s="142"/>
      <c r="K797" s="142"/>
      <c r="L797" s="172">
        <f t="shared" ref="L797:L798" si="416">I797+J797</f>
        <v>0</v>
      </c>
    </row>
    <row r="798" spans="1:12" ht="14.25" thickBot="1">
      <c r="B798" s="74"/>
      <c r="C798" s="195" t="s">
        <v>60</v>
      </c>
      <c r="D798" s="393" t="s">
        <v>87</v>
      </c>
      <c r="E798" s="394"/>
      <c r="F798" s="191"/>
      <c r="G798" s="192"/>
      <c r="H798" s="193"/>
      <c r="I798" s="157">
        <f t="shared" si="415"/>
        <v>0</v>
      </c>
      <c r="J798" s="157"/>
      <c r="K798" s="157"/>
      <c r="L798" s="172">
        <f t="shared" si="416"/>
        <v>0</v>
      </c>
    </row>
    <row r="799" spans="1:12">
      <c r="B799" s="69" t="s">
        <v>61</v>
      </c>
      <c r="C799" s="110" t="s">
        <v>13</v>
      </c>
      <c r="D799" s="397"/>
      <c r="E799" s="398"/>
      <c r="F799" s="158"/>
      <c r="G799" s="159"/>
      <c r="H799" s="160"/>
      <c r="I799" s="161">
        <f t="shared" ref="I799:J799" si="417">SUM(I800:I802)</f>
        <v>8000000</v>
      </c>
      <c r="J799" s="161">
        <f t="shared" si="417"/>
        <v>0</v>
      </c>
      <c r="K799" s="161"/>
      <c r="L799" s="175">
        <f>SUM(L800:L802)</f>
        <v>8000000</v>
      </c>
    </row>
    <row r="800" spans="1:12">
      <c r="B800" s="69"/>
      <c r="C800" s="194" t="s">
        <v>799</v>
      </c>
      <c r="D800" s="372" t="s">
        <v>85</v>
      </c>
      <c r="E800" s="392"/>
      <c r="F800" s="185">
        <v>200000</v>
      </c>
      <c r="G800" s="186">
        <v>20</v>
      </c>
      <c r="H800" s="187">
        <v>2</v>
      </c>
      <c r="I800" s="142">
        <f t="shared" ref="I800:I802" si="418">F800*G800*H800</f>
        <v>8000000</v>
      </c>
      <c r="J800" s="142"/>
      <c r="K800" s="142"/>
      <c r="L800" s="172">
        <f>I800+J800</f>
        <v>8000000</v>
      </c>
    </row>
    <row r="801" spans="2:12">
      <c r="B801" s="69"/>
      <c r="C801" s="194" t="s">
        <v>60</v>
      </c>
      <c r="D801" s="372" t="s">
        <v>86</v>
      </c>
      <c r="E801" s="392"/>
      <c r="F801" s="185"/>
      <c r="G801" s="186"/>
      <c r="H801" s="187"/>
      <c r="I801" s="142">
        <f t="shared" si="418"/>
        <v>0</v>
      </c>
      <c r="J801" s="142"/>
      <c r="K801" s="142"/>
      <c r="L801" s="172">
        <f t="shared" ref="L801:L802" si="419">I801+J801</f>
        <v>0</v>
      </c>
    </row>
    <row r="802" spans="2:12" ht="14.25" thickBot="1">
      <c r="B802" s="71"/>
      <c r="C802" s="196" t="s">
        <v>60</v>
      </c>
      <c r="D802" s="393" t="s">
        <v>87</v>
      </c>
      <c r="E802" s="394"/>
      <c r="F802" s="185"/>
      <c r="G802" s="186"/>
      <c r="H802" s="187"/>
      <c r="I802" s="143">
        <f t="shared" si="418"/>
        <v>0</v>
      </c>
      <c r="J802" s="143"/>
      <c r="K802" s="143"/>
      <c r="L802" s="172">
        <f t="shared" si="419"/>
        <v>0</v>
      </c>
    </row>
    <row r="803" spans="2:12">
      <c r="B803" s="105" t="s">
        <v>62</v>
      </c>
      <c r="C803" s="108" t="s">
        <v>13</v>
      </c>
      <c r="D803" s="395"/>
      <c r="E803" s="396"/>
      <c r="F803" s="151"/>
      <c r="G803" s="152"/>
      <c r="H803" s="153"/>
      <c r="I803" s="151">
        <f>I804+I808</f>
        <v>160000</v>
      </c>
      <c r="J803" s="151">
        <f>J804+J808</f>
        <v>0</v>
      </c>
      <c r="K803" s="151"/>
      <c r="L803" s="173">
        <f>L804+L808</f>
        <v>160000</v>
      </c>
    </row>
    <row r="804" spans="2:12">
      <c r="B804" s="130" t="s">
        <v>25</v>
      </c>
      <c r="C804" s="131" t="s">
        <v>13</v>
      </c>
      <c r="D804" s="390"/>
      <c r="E804" s="391"/>
      <c r="F804" s="162"/>
      <c r="G804" s="163"/>
      <c r="H804" s="164"/>
      <c r="I804" s="162">
        <f>SUM(I805:I807)</f>
        <v>160000</v>
      </c>
      <c r="J804" s="162">
        <f>SUM(J805:J807)</f>
        <v>0</v>
      </c>
      <c r="K804" s="162"/>
      <c r="L804" s="176">
        <f>SUM(L805:L807)</f>
        <v>160000</v>
      </c>
    </row>
    <row r="805" spans="2:12">
      <c r="B805" s="69"/>
      <c r="C805" s="214" t="s">
        <v>798</v>
      </c>
      <c r="D805" s="370"/>
      <c r="E805" s="371"/>
      <c r="F805" s="197">
        <v>80000</v>
      </c>
      <c r="G805" s="198">
        <v>1</v>
      </c>
      <c r="H805" s="199">
        <v>2</v>
      </c>
      <c r="I805" s="165">
        <f t="shared" ref="I805:I807" si="420">F805*G805*H805</f>
        <v>160000</v>
      </c>
      <c r="J805" s="165"/>
      <c r="K805" s="165"/>
      <c r="L805" s="177">
        <f>I805+J805</f>
        <v>160000</v>
      </c>
    </row>
    <row r="806" spans="2:12">
      <c r="B806" s="69"/>
      <c r="C806" s="212"/>
      <c r="D806" s="372"/>
      <c r="E806" s="373"/>
      <c r="F806" s="185"/>
      <c r="G806" s="186"/>
      <c r="H806" s="187"/>
      <c r="I806" s="142">
        <f t="shared" si="420"/>
        <v>0</v>
      </c>
      <c r="J806" s="142"/>
      <c r="K806" s="142"/>
      <c r="L806" s="177">
        <f t="shared" ref="L806:L807" si="421">I806+J806</f>
        <v>0</v>
      </c>
    </row>
    <row r="807" spans="2:12">
      <c r="B807" s="69"/>
      <c r="C807" s="213"/>
      <c r="D807" s="388"/>
      <c r="E807" s="389"/>
      <c r="F807" s="191"/>
      <c r="G807" s="192"/>
      <c r="H807" s="193"/>
      <c r="I807" s="150">
        <f t="shared" si="420"/>
        <v>0</v>
      </c>
      <c r="J807" s="150"/>
      <c r="K807" s="150"/>
      <c r="L807" s="177">
        <f t="shared" si="421"/>
        <v>0</v>
      </c>
    </row>
    <row r="808" spans="2:12">
      <c r="B808" s="130" t="s">
        <v>63</v>
      </c>
      <c r="C808" s="131" t="s">
        <v>13</v>
      </c>
      <c r="D808" s="390"/>
      <c r="E808" s="391"/>
      <c r="F808" s="162"/>
      <c r="G808" s="163"/>
      <c r="H808" s="164"/>
      <c r="I808" s="162">
        <f>SUM(I809:I811)</f>
        <v>0</v>
      </c>
      <c r="J808" s="162">
        <f>SUM(J809:J811)</f>
        <v>0</v>
      </c>
      <c r="K808" s="162"/>
      <c r="L808" s="176">
        <f>SUM(L809:L811)</f>
        <v>0</v>
      </c>
    </row>
    <row r="809" spans="2:12">
      <c r="B809" s="69"/>
      <c r="C809" s="200"/>
      <c r="D809" s="370"/>
      <c r="E809" s="371"/>
      <c r="F809" s="197"/>
      <c r="G809" s="198"/>
      <c r="H809" s="199">
        <v>2</v>
      </c>
      <c r="I809" s="165">
        <f>F809*G809*H809</f>
        <v>0</v>
      </c>
      <c r="J809" s="165"/>
      <c r="K809" s="165"/>
      <c r="L809" s="177">
        <f>I809+J809</f>
        <v>0</v>
      </c>
    </row>
    <row r="810" spans="2:12">
      <c r="B810" s="69"/>
      <c r="C810" s="201"/>
      <c r="D810" s="372"/>
      <c r="E810" s="373"/>
      <c r="F810" s="185"/>
      <c r="G810" s="186"/>
      <c r="H810" s="187"/>
      <c r="I810" s="142">
        <f t="shared" ref="I810:I811" si="422">F810*G810*H810</f>
        <v>0</v>
      </c>
      <c r="J810" s="142"/>
      <c r="K810" s="142"/>
      <c r="L810" s="177">
        <f t="shared" ref="L810:L811" si="423">I810+J810</f>
        <v>0</v>
      </c>
    </row>
    <row r="811" spans="2:12" ht="14.25" thickBot="1">
      <c r="B811" s="71"/>
      <c r="C811" s="202"/>
      <c r="D811" s="374"/>
      <c r="E811" s="375"/>
      <c r="F811" s="188"/>
      <c r="G811" s="189"/>
      <c r="H811" s="190"/>
      <c r="I811" s="143">
        <f t="shared" si="422"/>
        <v>0</v>
      </c>
      <c r="J811" s="143"/>
      <c r="K811" s="143"/>
      <c r="L811" s="177">
        <f t="shared" si="423"/>
        <v>0</v>
      </c>
    </row>
    <row r="812" spans="2:12" ht="30.75" customHeight="1" thickBot="1">
      <c r="B812" s="291" t="s">
        <v>898</v>
      </c>
      <c r="C812" s="107" t="s">
        <v>13</v>
      </c>
      <c r="D812" s="386" t="s">
        <v>26</v>
      </c>
      <c r="E812" s="387"/>
      <c r="F812" s="208">
        <v>9000</v>
      </c>
      <c r="G812" s="209">
        <v>20</v>
      </c>
      <c r="H812" s="210">
        <v>2</v>
      </c>
      <c r="I812" s="147">
        <f>F812*G812*H812</f>
        <v>360000</v>
      </c>
      <c r="J812" s="147"/>
      <c r="K812" s="147"/>
      <c r="L812" s="171">
        <f>I812+J812</f>
        <v>360000</v>
      </c>
    </row>
    <row r="813" spans="2:12">
      <c r="B813" s="129" t="s">
        <v>28</v>
      </c>
      <c r="C813" s="106" t="s">
        <v>13</v>
      </c>
      <c r="D813" s="380"/>
      <c r="E813" s="381"/>
      <c r="F813" s="144"/>
      <c r="G813" s="145"/>
      <c r="H813" s="146"/>
      <c r="I813" s="144">
        <f t="shared" ref="I813:J813" si="424">SUM(I814:I816)</f>
        <v>2400000</v>
      </c>
      <c r="J813" s="144">
        <f t="shared" si="424"/>
        <v>0</v>
      </c>
      <c r="K813" s="144"/>
      <c r="L813" s="170">
        <f t="shared" ref="L813" si="425">SUM(L814:L816)</f>
        <v>2400000</v>
      </c>
    </row>
    <row r="814" spans="2:12">
      <c r="B814" s="69"/>
      <c r="C814" s="200"/>
      <c r="D814" s="370"/>
      <c r="E814" s="371"/>
      <c r="F814" s="197">
        <v>60000</v>
      </c>
      <c r="G814" s="198">
        <v>20</v>
      </c>
      <c r="H814" s="199">
        <v>2</v>
      </c>
      <c r="I814" s="165">
        <f t="shared" ref="I814:I815" si="426">F814*G814*H814</f>
        <v>2400000</v>
      </c>
      <c r="J814" s="165"/>
      <c r="K814" s="165"/>
      <c r="L814" s="177">
        <f>I814+J814</f>
        <v>2400000</v>
      </c>
    </row>
    <row r="815" spans="2:12">
      <c r="B815" s="69"/>
      <c r="C815" s="201"/>
      <c r="D815" s="372"/>
      <c r="E815" s="373"/>
      <c r="F815" s="185"/>
      <c r="G815" s="186"/>
      <c r="H815" s="187"/>
      <c r="I815" s="142">
        <f t="shared" si="426"/>
        <v>0</v>
      </c>
      <c r="J815" s="142"/>
      <c r="K815" s="142"/>
      <c r="L815" s="177">
        <f t="shared" ref="L815:L816" si="427">I815+J815</f>
        <v>0</v>
      </c>
    </row>
    <row r="816" spans="2:12" ht="14.25" thickBot="1">
      <c r="B816" s="71"/>
      <c r="C816" s="202"/>
      <c r="D816" s="374"/>
      <c r="E816" s="375"/>
      <c r="F816" s="188"/>
      <c r="G816" s="189"/>
      <c r="H816" s="190"/>
      <c r="I816" s="143">
        <f>F816*G816*H816</f>
        <v>0</v>
      </c>
      <c r="J816" s="143"/>
      <c r="K816" s="143"/>
      <c r="L816" s="177">
        <f t="shared" si="427"/>
        <v>0</v>
      </c>
    </row>
    <row r="817" spans="1:12">
      <c r="B817" s="105" t="s">
        <v>29</v>
      </c>
      <c r="C817" s="107" t="s">
        <v>13</v>
      </c>
      <c r="D817" s="384" t="s">
        <v>29</v>
      </c>
      <c r="E817" s="385"/>
      <c r="F817" s="147"/>
      <c r="G817" s="148"/>
      <c r="H817" s="149"/>
      <c r="I817" s="147">
        <f t="shared" ref="I817:J817" si="428">SUM(I818:I820)</f>
        <v>800000</v>
      </c>
      <c r="J817" s="147">
        <f t="shared" si="428"/>
        <v>0</v>
      </c>
      <c r="K817" s="147"/>
      <c r="L817" s="171">
        <f t="shared" ref="L817" si="429">SUM(L818:L820)</f>
        <v>800000</v>
      </c>
    </row>
    <row r="818" spans="1:12">
      <c r="B818" s="69"/>
      <c r="C818" s="70" t="s">
        <v>64</v>
      </c>
      <c r="D818" s="372"/>
      <c r="E818" s="373"/>
      <c r="F818" s="185">
        <v>20000</v>
      </c>
      <c r="G818" s="186">
        <v>20</v>
      </c>
      <c r="H818" s="187">
        <v>2</v>
      </c>
      <c r="I818" s="142">
        <f t="shared" ref="I818:I820" si="430">F818*G818*H818</f>
        <v>800000</v>
      </c>
      <c r="J818" s="142"/>
      <c r="K818" s="142"/>
      <c r="L818" s="172">
        <f>I818+J818</f>
        <v>800000</v>
      </c>
    </row>
    <row r="819" spans="1:12">
      <c r="B819" s="69"/>
      <c r="C819" s="70" t="s">
        <v>65</v>
      </c>
      <c r="D819" s="372"/>
      <c r="E819" s="373"/>
      <c r="F819" s="185"/>
      <c r="G819" s="186"/>
      <c r="H819" s="187"/>
      <c r="I819" s="142">
        <f t="shared" si="430"/>
        <v>0</v>
      </c>
      <c r="J819" s="142"/>
      <c r="K819" s="142"/>
      <c r="L819" s="172">
        <f t="shared" ref="L819:L820" si="431">I819+J819</f>
        <v>0</v>
      </c>
    </row>
    <row r="820" spans="1:12" ht="14.25" thickBot="1">
      <c r="B820" s="71"/>
      <c r="C820" s="72"/>
      <c r="D820" s="374"/>
      <c r="E820" s="375"/>
      <c r="F820" s="188"/>
      <c r="G820" s="189"/>
      <c r="H820" s="190"/>
      <c r="I820" s="143">
        <f t="shared" si="430"/>
        <v>0</v>
      </c>
      <c r="J820" s="143"/>
      <c r="K820" s="143"/>
      <c r="L820" s="172">
        <f t="shared" si="431"/>
        <v>0</v>
      </c>
    </row>
    <row r="821" spans="1:12">
      <c r="B821" s="129" t="s">
        <v>66</v>
      </c>
      <c r="C821" s="106" t="s">
        <v>13</v>
      </c>
      <c r="D821" s="380"/>
      <c r="E821" s="381"/>
      <c r="F821" s="144"/>
      <c r="G821" s="145"/>
      <c r="H821" s="146"/>
      <c r="I821" s="144">
        <f t="shared" ref="I821:J821" si="432">SUM(I822:I824)</f>
        <v>120000</v>
      </c>
      <c r="J821" s="144">
        <f t="shared" si="432"/>
        <v>0</v>
      </c>
      <c r="K821" s="144"/>
      <c r="L821" s="170">
        <f t="shared" ref="L821" si="433">SUM(L822:L824)</f>
        <v>120000</v>
      </c>
    </row>
    <row r="822" spans="1:12">
      <c r="B822" s="69"/>
      <c r="C822" s="211" t="s">
        <v>797</v>
      </c>
      <c r="D822" s="370"/>
      <c r="E822" s="371"/>
      <c r="F822" s="197">
        <v>3000</v>
      </c>
      <c r="G822" s="198">
        <v>20</v>
      </c>
      <c r="H822" s="199">
        <v>2</v>
      </c>
      <c r="I822" s="165">
        <f t="shared" ref="I822:I824" si="434">F822*G822*H822</f>
        <v>120000</v>
      </c>
      <c r="J822" s="165"/>
      <c r="K822" s="165"/>
      <c r="L822" s="177">
        <f>I822+J822</f>
        <v>120000</v>
      </c>
    </row>
    <row r="823" spans="1:12">
      <c r="B823" s="69"/>
      <c r="C823" s="70" t="s">
        <v>34</v>
      </c>
      <c r="D823" s="372"/>
      <c r="E823" s="373"/>
      <c r="F823" s="185"/>
      <c r="G823" s="186"/>
      <c r="H823" s="187"/>
      <c r="I823" s="142">
        <f t="shared" si="434"/>
        <v>0</v>
      </c>
      <c r="J823" s="142"/>
      <c r="K823" s="142"/>
      <c r="L823" s="177">
        <f t="shared" ref="L823:L824" si="435">I823+J823</f>
        <v>0</v>
      </c>
    </row>
    <row r="824" spans="1:12" ht="14.25" thickBot="1">
      <c r="B824" s="71"/>
      <c r="C824" s="72"/>
      <c r="D824" s="374"/>
      <c r="E824" s="375"/>
      <c r="F824" s="188"/>
      <c r="G824" s="189"/>
      <c r="H824" s="190"/>
      <c r="I824" s="143">
        <f t="shared" si="434"/>
        <v>0</v>
      </c>
      <c r="J824" s="143"/>
      <c r="K824" s="143"/>
      <c r="L824" s="177">
        <f t="shared" si="435"/>
        <v>0</v>
      </c>
    </row>
    <row r="825" spans="1:12">
      <c r="B825" s="105" t="s">
        <v>67</v>
      </c>
      <c r="C825" s="107" t="s">
        <v>13</v>
      </c>
      <c r="D825" s="382">
        <f>I825/(I786+I787+I790+I794+I803+I812+I813+I817+I821)</f>
        <v>7.0198660963659287E-2</v>
      </c>
      <c r="E825" s="383"/>
      <c r="F825" s="147"/>
      <c r="G825" s="148"/>
      <c r="H825" s="149"/>
      <c r="I825" s="147">
        <f t="shared" ref="I825:J825" si="436">SUM(I826:I828)</f>
        <v>1126000</v>
      </c>
      <c r="J825" s="147">
        <f t="shared" si="436"/>
        <v>0</v>
      </c>
      <c r="K825" s="147"/>
      <c r="L825" s="171">
        <f t="shared" ref="L825" si="437">SUM(L826:L828)</f>
        <v>1126000</v>
      </c>
    </row>
    <row r="826" spans="1:12" ht="16.5" customHeight="1">
      <c r="B826" s="376" t="s">
        <v>81</v>
      </c>
      <c r="C826" s="70" t="s">
        <v>27</v>
      </c>
      <c r="D826" s="372"/>
      <c r="E826" s="373"/>
      <c r="F826" s="185">
        <v>33000</v>
      </c>
      <c r="G826" s="186">
        <v>1</v>
      </c>
      <c r="H826" s="187">
        <v>2</v>
      </c>
      <c r="I826" s="142">
        <f t="shared" ref="I826:I828" si="438">F826*G826*H826</f>
        <v>66000</v>
      </c>
      <c r="J826" s="142"/>
      <c r="K826" s="142"/>
      <c r="L826" s="172">
        <f>I826+J826</f>
        <v>66000</v>
      </c>
    </row>
    <row r="827" spans="1:12">
      <c r="B827" s="376"/>
      <c r="C827" s="70" t="s">
        <v>30</v>
      </c>
      <c r="D827" s="372"/>
      <c r="E827" s="373"/>
      <c r="F827" s="185">
        <v>30000</v>
      </c>
      <c r="G827" s="186">
        <v>1</v>
      </c>
      <c r="H827" s="187">
        <v>2</v>
      </c>
      <c r="I827" s="142">
        <f t="shared" si="438"/>
        <v>60000</v>
      </c>
      <c r="J827" s="142"/>
      <c r="K827" s="142"/>
      <c r="L827" s="172">
        <f t="shared" ref="L827:L828" si="439">I827+J827</f>
        <v>60000</v>
      </c>
    </row>
    <row r="828" spans="1:12" ht="19.5" customHeight="1" thickBot="1">
      <c r="B828" s="377"/>
      <c r="C828" s="72" t="s">
        <v>33</v>
      </c>
      <c r="D828" s="374"/>
      <c r="E828" s="375"/>
      <c r="F828" s="188">
        <v>500000</v>
      </c>
      <c r="G828" s="189">
        <v>1</v>
      </c>
      <c r="H828" s="190">
        <v>2</v>
      </c>
      <c r="I828" s="143">
        <f t="shared" si="438"/>
        <v>1000000</v>
      </c>
      <c r="J828" s="143"/>
      <c r="K828" s="143"/>
      <c r="L828" s="172">
        <f t="shared" si="439"/>
        <v>1000000</v>
      </c>
    </row>
    <row r="829" spans="1:12" ht="18" customHeight="1">
      <c r="B829" s="124" t="s">
        <v>793</v>
      </c>
      <c r="C829" s="125" t="s">
        <v>23</v>
      </c>
      <c r="D829" s="378"/>
      <c r="E829" s="379"/>
      <c r="F829" s="126"/>
      <c r="G829" s="127"/>
      <c r="H829" s="128"/>
      <c r="I829" s="126">
        <f>SUM(I830:I833)</f>
        <v>1300000</v>
      </c>
      <c r="J829" s="126">
        <f>SUM(J830:J833)</f>
        <v>0</v>
      </c>
      <c r="K829" s="126"/>
      <c r="L829" s="178">
        <f>SUM(L830:L833)</f>
        <v>1300000</v>
      </c>
    </row>
    <row r="830" spans="1:12">
      <c r="A830" t="str">
        <f>B773&amp;"식비"</f>
        <v>13식비</v>
      </c>
      <c r="B830" s="111"/>
      <c r="C830" s="110" t="s">
        <v>68</v>
      </c>
      <c r="D830" s="370"/>
      <c r="E830" s="371"/>
      <c r="F830" s="197">
        <v>15000</v>
      </c>
      <c r="G830" s="198">
        <v>20</v>
      </c>
      <c r="H830" s="199">
        <v>2</v>
      </c>
      <c r="I830" s="161">
        <f t="shared" ref="I830:I833" si="440">F830*G830*H830</f>
        <v>600000</v>
      </c>
      <c r="J830" s="161"/>
      <c r="K830" s="161"/>
      <c r="L830" s="175">
        <f>I830+J830</f>
        <v>600000</v>
      </c>
    </row>
    <row r="831" spans="1:12">
      <c r="A831" t="str">
        <f>B773&amp;"숙박비"</f>
        <v>13숙박비</v>
      </c>
      <c r="B831" s="111"/>
      <c r="C831" s="112" t="s">
        <v>82</v>
      </c>
      <c r="D831" s="372"/>
      <c r="E831" s="373"/>
      <c r="F831" s="191"/>
      <c r="G831" s="192"/>
      <c r="H831" s="193"/>
      <c r="I831" s="166">
        <f t="shared" si="440"/>
        <v>0</v>
      </c>
      <c r="J831" s="166"/>
      <c r="K831" s="166"/>
      <c r="L831" s="175">
        <f t="shared" ref="L831:L833" si="441">I831+J831</f>
        <v>0</v>
      </c>
    </row>
    <row r="832" spans="1:12">
      <c r="A832" t="str">
        <f>B773&amp;"수당"</f>
        <v>13수당</v>
      </c>
      <c r="B832" s="111"/>
      <c r="C832" s="112" t="s">
        <v>20</v>
      </c>
      <c r="D832" s="203"/>
      <c r="E832" s="204"/>
      <c r="F832" s="191">
        <v>300000</v>
      </c>
      <c r="G832" s="192">
        <v>1</v>
      </c>
      <c r="H832" s="193">
        <v>1</v>
      </c>
      <c r="I832" s="166">
        <f t="shared" si="440"/>
        <v>300000</v>
      </c>
      <c r="J832" s="166"/>
      <c r="K832" s="166"/>
      <c r="L832" s="175">
        <f t="shared" si="441"/>
        <v>300000</v>
      </c>
    </row>
    <row r="833" spans="1:12" ht="14.25" thickBot="1">
      <c r="A833" t="str">
        <f>B773&amp;"임금"</f>
        <v>13임금</v>
      </c>
      <c r="B833" s="113"/>
      <c r="C833" s="114" t="s">
        <v>83</v>
      </c>
      <c r="D833" s="374"/>
      <c r="E833" s="375"/>
      <c r="F833" s="188">
        <v>400000</v>
      </c>
      <c r="G833" s="189">
        <v>1</v>
      </c>
      <c r="H833" s="190">
        <v>1</v>
      </c>
      <c r="I833" s="167">
        <f t="shared" si="440"/>
        <v>400000</v>
      </c>
      <c r="J833" s="167"/>
      <c r="K833" s="167"/>
      <c r="L833" s="179">
        <f t="shared" si="441"/>
        <v>400000</v>
      </c>
    </row>
    <row r="834" spans="1:12" ht="37.9" customHeight="1"/>
    <row r="835" spans="1:12" ht="37.9" customHeight="1" thickBot="1"/>
    <row r="836" spans="1:12" ht="33.75" customHeight="1">
      <c r="B836" s="123" t="s">
        <v>69</v>
      </c>
      <c r="C836" s="427" t="s">
        <v>43</v>
      </c>
      <c r="D836" s="427"/>
      <c r="E836" s="96" t="s">
        <v>790</v>
      </c>
      <c r="F836" s="96" t="s">
        <v>44</v>
      </c>
      <c r="G836" s="96" t="s">
        <v>45</v>
      </c>
      <c r="H836" s="96" t="s">
        <v>46</v>
      </c>
      <c r="I836" s="96" t="s">
        <v>47</v>
      </c>
      <c r="J836" s="96" t="s">
        <v>48</v>
      </c>
      <c r="K836" s="135"/>
      <c r="L836" s="65"/>
    </row>
    <row r="837" spans="1:12" ht="24.75" customHeight="1" thickBot="1">
      <c r="B837" s="296">
        <f>B773+1</f>
        <v>14</v>
      </c>
      <c r="C837" s="428" t="s">
        <v>800</v>
      </c>
      <c r="D837" s="428"/>
      <c r="E837" s="141" t="s">
        <v>791</v>
      </c>
      <c r="F837" s="141">
        <v>3</v>
      </c>
      <c r="G837" s="215">
        <v>30</v>
      </c>
      <c r="H837" s="141">
        <v>20</v>
      </c>
      <c r="I837" s="141">
        <v>2</v>
      </c>
      <c r="J837" s="104">
        <f>H837*I837</f>
        <v>40</v>
      </c>
      <c r="K837" s="136"/>
      <c r="L837" s="66"/>
    </row>
    <row r="838" spans="1:12" ht="14.25" thickBot="1">
      <c r="B838" s="64"/>
      <c r="C838" s="64"/>
      <c r="D838" s="64"/>
      <c r="E838" s="64"/>
      <c r="F838" s="64"/>
      <c r="G838" s="64"/>
      <c r="H838" s="64"/>
      <c r="I838" s="64"/>
      <c r="J838" s="64"/>
      <c r="K838" s="137"/>
      <c r="L838" s="64"/>
    </row>
    <row r="839" spans="1:12" ht="18.75" customHeight="1">
      <c r="B839" s="421" t="s">
        <v>80</v>
      </c>
      <c r="C839" s="422"/>
      <c r="D839" s="422"/>
      <c r="E839" s="423" t="s">
        <v>785</v>
      </c>
      <c r="F839" s="422"/>
      <c r="G839" s="425" t="s">
        <v>84</v>
      </c>
      <c r="H839" s="423" t="s">
        <v>786</v>
      </c>
      <c r="I839" s="423" t="s">
        <v>787</v>
      </c>
      <c r="J839" s="408" t="s">
        <v>784</v>
      </c>
      <c r="K839" s="138"/>
      <c r="L839" s="64"/>
    </row>
    <row r="840" spans="1:12" ht="47.25" customHeight="1">
      <c r="B840" s="97" t="s">
        <v>22</v>
      </c>
      <c r="C840" s="98" t="s">
        <v>23</v>
      </c>
      <c r="D840" s="216" t="s">
        <v>801</v>
      </c>
      <c r="E840" s="424"/>
      <c r="F840" s="424"/>
      <c r="G840" s="426"/>
      <c r="H840" s="424"/>
      <c r="I840" s="424"/>
      <c r="J840" s="409"/>
      <c r="K840" s="139"/>
      <c r="L840" s="64"/>
    </row>
    <row r="841" spans="1:12" ht="18" customHeight="1">
      <c r="B841" s="67" t="s">
        <v>23</v>
      </c>
      <c r="C841" s="121">
        <f>SUM(C842:C843)</f>
        <v>18466192</v>
      </c>
      <c r="D841" s="410">
        <f>ROUNDDOWN(C842/G837/J837,0)</f>
        <v>14305</v>
      </c>
      <c r="E841" s="412" t="s">
        <v>820</v>
      </c>
      <c r="F841" s="412"/>
      <c r="G841" s="412">
        <v>6</v>
      </c>
      <c r="H841" s="414">
        <v>190306</v>
      </c>
      <c r="I841" s="417">
        <v>6850</v>
      </c>
      <c r="J841" s="419">
        <f>D841/I841</f>
        <v>2.0883211678832119</v>
      </c>
      <c r="K841" s="140"/>
      <c r="L841" s="64"/>
    </row>
    <row r="842" spans="1:12" ht="18" customHeight="1">
      <c r="B842" s="67" t="s">
        <v>796</v>
      </c>
      <c r="C842" s="121">
        <f>L849</f>
        <v>17166192</v>
      </c>
      <c r="D842" s="410"/>
      <c r="E842" s="412"/>
      <c r="F842" s="412"/>
      <c r="G842" s="412"/>
      <c r="H842" s="415"/>
      <c r="I842" s="417"/>
      <c r="J842" s="419"/>
      <c r="K842" s="140"/>
      <c r="L842" s="64"/>
    </row>
    <row r="843" spans="1:12" ht="18" customHeight="1" thickBot="1">
      <c r="B843" s="68" t="s">
        <v>795</v>
      </c>
      <c r="C843" s="122">
        <f>L893</f>
        <v>1300000</v>
      </c>
      <c r="D843" s="411"/>
      <c r="E843" s="413"/>
      <c r="F843" s="413"/>
      <c r="G843" s="413"/>
      <c r="H843" s="416"/>
      <c r="I843" s="418"/>
      <c r="J843" s="420"/>
      <c r="K843" s="140"/>
      <c r="L843" s="64"/>
    </row>
    <row r="844" spans="1:12" ht="18" customHeight="1">
      <c r="B844" s="180"/>
      <c r="C844" s="205"/>
      <c r="D844" s="206"/>
      <c r="E844" s="181"/>
      <c r="F844" s="181"/>
      <c r="G844" s="181"/>
      <c r="H844" s="183"/>
      <c r="I844" s="184"/>
      <c r="J844" s="207"/>
      <c r="K844" s="182"/>
      <c r="L844" s="64"/>
    </row>
    <row r="845" spans="1:12" ht="14.25" thickBot="1">
      <c r="B845" s="64"/>
      <c r="C845" s="64"/>
      <c r="D845" s="64"/>
      <c r="E845" s="64"/>
      <c r="F845" s="64"/>
      <c r="G845" s="64"/>
      <c r="H845" s="64"/>
      <c r="I845" s="64"/>
      <c r="J845" s="64"/>
      <c r="K845" s="64"/>
      <c r="L845" s="64"/>
    </row>
    <row r="846" spans="1:12" ht="19.5" customHeight="1" thickBot="1">
      <c r="B846" s="64"/>
      <c r="C846" s="64"/>
      <c r="D846" s="64"/>
      <c r="E846" s="64"/>
      <c r="F846" s="297" t="s">
        <v>75</v>
      </c>
      <c r="G846" s="298"/>
      <c r="H846" s="298"/>
      <c r="I846" s="300"/>
      <c r="J846" s="301" t="s">
        <v>35</v>
      </c>
      <c r="K846" s="302"/>
      <c r="L846" s="303" t="s">
        <v>77</v>
      </c>
    </row>
    <row r="847" spans="1:12" ht="18.75" customHeight="1" thickBot="1">
      <c r="B847" s="75" t="s">
        <v>31</v>
      </c>
      <c r="C847" s="76" t="s">
        <v>51</v>
      </c>
      <c r="D847" s="404" t="s">
        <v>52</v>
      </c>
      <c r="E847" s="405"/>
      <c r="F847" s="75" t="s">
        <v>53</v>
      </c>
      <c r="G847" s="76" t="s">
        <v>54</v>
      </c>
      <c r="H847" s="77" t="s">
        <v>21</v>
      </c>
      <c r="I847" s="75" t="s">
        <v>49</v>
      </c>
      <c r="J847" s="132" t="s">
        <v>788</v>
      </c>
      <c r="K847" s="304" t="s">
        <v>789</v>
      </c>
      <c r="L847" s="303" t="s">
        <v>49</v>
      </c>
    </row>
    <row r="848" spans="1:12" ht="21" customHeight="1" thickBot="1">
      <c r="B848" s="78" t="s">
        <v>23</v>
      </c>
      <c r="C848" s="79"/>
      <c r="D848" s="404"/>
      <c r="E848" s="405"/>
      <c r="F848" s="80"/>
      <c r="G848" s="81"/>
      <c r="H848" s="82"/>
      <c r="I848" s="83">
        <f>I849+I893</f>
        <v>18466192</v>
      </c>
      <c r="J848" s="133"/>
      <c r="K848" s="133"/>
      <c r="L848" s="168">
        <f>L849+L893</f>
        <v>18466192</v>
      </c>
    </row>
    <row r="849" spans="1:12" ht="21.75" customHeight="1" thickBot="1">
      <c r="A849" t="str">
        <f>B837&amp;"훈련비"</f>
        <v>14훈련비</v>
      </c>
      <c r="B849" s="99" t="s">
        <v>794</v>
      </c>
      <c r="C849" s="100" t="s">
        <v>23</v>
      </c>
      <c r="D849" s="406"/>
      <c r="E849" s="407"/>
      <c r="F849" s="101"/>
      <c r="G849" s="102"/>
      <c r="H849" s="103"/>
      <c r="I849" s="101">
        <f>I850+I851+I854+I858+I867+I876+I877+I881+I885+I889</f>
        <v>17166192</v>
      </c>
      <c r="J849" s="101">
        <f>J850+J851+J854+J858+J867+J876+J877+J881+J885+J889</f>
        <v>0</v>
      </c>
      <c r="K849" s="101"/>
      <c r="L849" s="169">
        <f>L850+L851+L854+L858+L867+L876+L877+L881+L885+L889</f>
        <v>17166192</v>
      </c>
    </row>
    <row r="850" spans="1:12" ht="14.25" thickBot="1">
      <c r="B850" s="105" t="s">
        <v>55</v>
      </c>
      <c r="C850" s="106" t="s">
        <v>13</v>
      </c>
      <c r="D850" s="401" t="s">
        <v>55</v>
      </c>
      <c r="E850" s="402"/>
      <c r="F850" s="288">
        <v>12506</v>
      </c>
      <c r="G850" s="289">
        <v>16</v>
      </c>
      <c r="H850" s="290">
        <v>2</v>
      </c>
      <c r="I850" s="144">
        <f>F850*G850*H850</f>
        <v>400192</v>
      </c>
      <c r="J850" s="144"/>
      <c r="K850" s="144"/>
      <c r="L850" s="170">
        <f>I850+J850</f>
        <v>400192</v>
      </c>
    </row>
    <row r="851" spans="1:12">
      <c r="B851" s="105" t="s">
        <v>56</v>
      </c>
      <c r="C851" s="107" t="s">
        <v>13</v>
      </c>
      <c r="D851" s="384"/>
      <c r="E851" s="403"/>
      <c r="F851" s="147"/>
      <c r="G851" s="148"/>
      <c r="H851" s="149"/>
      <c r="I851" s="147">
        <f t="shared" ref="I851:J851" si="442">SUM(I852:I853)</f>
        <v>0</v>
      </c>
      <c r="J851" s="147">
        <f t="shared" si="442"/>
        <v>0</v>
      </c>
      <c r="K851" s="147"/>
      <c r="L851" s="171">
        <f t="shared" ref="L851" si="443">SUM(L852:L853)</f>
        <v>0</v>
      </c>
    </row>
    <row r="852" spans="1:12">
      <c r="B852" s="69"/>
      <c r="C852" s="70" t="s">
        <v>57</v>
      </c>
      <c r="D852" s="372"/>
      <c r="E852" s="392"/>
      <c r="F852" s="185"/>
      <c r="G852" s="186"/>
      <c r="H852" s="187"/>
      <c r="I852" s="142">
        <f>F852*G852*H852</f>
        <v>0</v>
      </c>
      <c r="J852" s="142"/>
      <c r="K852" s="142"/>
      <c r="L852" s="172">
        <f>I852+J852</f>
        <v>0</v>
      </c>
    </row>
    <row r="853" spans="1:12" ht="14.25" thickBot="1">
      <c r="B853" s="71"/>
      <c r="C853" s="72"/>
      <c r="D853" s="374"/>
      <c r="E853" s="399"/>
      <c r="F853" s="188"/>
      <c r="G853" s="189"/>
      <c r="H853" s="190"/>
      <c r="I853" s="143">
        <f>F853*G853*H853</f>
        <v>0</v>
      </c>
      <c r="J853" s="143"/>
      <c r="K853" s="143"/>
      <c r="L853" s="172">
        <f>I853+J853</f>
        <v>0</v>
      </c>
    </row>
    <row r="854" spans="1:12">
      <c r="B854" s="105" t="s">
        <v>58</v>
      </c>
      <c r="C854" s="107" t="s">
        <v>13</v>
      </c>
      <c r="D854" s="384"/>
      <c r="E854" s="403"/>
      <c r="F854" s="147"/>
      <c r="G854" s="148"/>
      <c r="H854" s="149"/>
      <c r="I854" s="147">
        <f t="shared" ref="I854:J854" si="444">SUM(I855:I857)</f>
        <v>1800000</v>
      </c>
      <c r="J854" s="147">
        <f t="shared" si="444"/>
        <v>0</v>
      </c>
      <c r="K854" s="147"/>
      <c r="L854" s="171">
        <f t="shared" ref="L854" si="445">SUM(L855:L857)</f>
        <v>1800000</v>
      </c>
    </row>
    <row r="855" spans="1:12">
      <c r="B855" s="69"/>
      <c r="C855" s="70" t="s">
        <v>57</v>
      </c>
      <c r="D855" s="372"/>
      <c r="E855" s="392"/>
      <c r="F855" s="185">
        <v>900000</v>
      </c>
      <c r="G855" s="186">
        <v>1</v>
      </c>
      <c r="H855" s="187">
        <v>2</v>
      </c>
      <c r="I855" s="142">
        <f t="shared" ref="I855:I857" si="446">F855*G855*H855</f>
        <v>1800000</v>
      </c>
      <c r="J855" s="142"/>
      <c r="K855" s="142"/>
      <c r="L855" s="172">
        <f>I855+J855</f>
        <v>1800000</v>
      </c>
    </row>
    <row r="856" spans="1:12">
      <c r="B856" s="69"/>
      <c r="C856" s="70"/>
      <c r="D856" s="372"/>
      <c r="E856" s="392"/>
      <c r="F856" s="185"/>
      <c r="G856" s="186"/>
      <c r="H856" s="187"/>
      <c r="I856" s="142">
        <f t="shared" si="446"/>
        <v>0</v>
      </c>
      <c r="J856" s="142"/>
      <c r="K856" s="142"/>
      <c r="L856" s="172">
        <f t="shared" ref="L856:L857" si="447">I856+J856</f>
        <v>0</v>
      </c>
    </row>
    <row r="857" spans="1:12" ht="14.25" thickBot="1">
      <c r="B857" s="71"/>
      <c r="C857" s="72"/>
      <c r="D857" s="374"/>
      <c r="E857" s="399"/>
      <c r="F857" s="191"/>
      <c r="G857" s="192"/>
      <c r="H857" s="193"/>
      <c r="I857" s="143">
        <f t="shared" si="446"/>
        <v>0</v>
      </c>
      <c r="J857" s="143"/>
      <c r="K857" s="143"/>
      <c r="L857" s="172">
        <f t="shared" si="447"/>
        <v>0</v>
      </c>
    </row>
    <row r="858" spans="1:12">
      <c r="B858" s="105" t="s">
        <v>24</v>
      </c>
      <c r="C858" s="108" t="s">
        <v>13</v>
      </c>
      <c r="D858" s="380"/>
      <c r="E858" s="400"/>
      <c r="F858" s="151"/>
      <c r="G858" s="152"/>
      <c r="H858" s="153"/>
      <c r="I858" s="151">
        <f>I859+I863</f>
        <v>10000000</v>
      </c>
      <c r="J858" s="151">
        <f>J859+J863</f>
        <v>0</v>
      </c>
      <c r="K858" s="151"/>
      <c r="L858" s="173">
        <f>L859+L863</f>
        <v>10000000</v>
      </c>
    </row>
    <row r="859" spans="1:12">
      <c r="B859" s="73" t="s">
        <v>59</v>
      </c>
      <c r="C859" s="109" t="s">
        <v>13</v>
      </c>
      <c r="D859" s="397"/>
      <c r="E859" s="398"/>
      <c r="F859" s="154"/>
      <c r="G859" s="155"/>
      <c r="H859" s="156"/>
      <c r="I859" s="154">
        <f t="shared" ref="I859:J859" si="448">SUM(I860:I862)</f>
        <v>2000000</v>
      </c>
      <c r="J859" s="154">
        <f t="shared" si="448"/>
        <v>0</v>
      </c>
      <c r="K859" s="154"/>
      <c r="L859" s="174">
        <f>SUM(L860:L862)</f>
        <v>2000000</v>
      </c>
    </row>
    <row r="860" spans="1:12">
      <c r="B860" s="69"/>
      <c r="C860" s="194" t="s">
        <v>798</v>
      </c>
      <c r="D860" s="372" t="s">
        <v>85</v>
      </c>
      <c r="E860" s="392"/>
      <c r="F860" s="185">
        <v>100000</v>
      </c>
      <c r="G860" s="186">
        <v>10</v>
      </c>
      <c r="H860" s="187">
        <v>2</v>
      </c>
      <c r="I860" s="142">
        <f t="shared" ref="I860:I862" si="449">F860*G860*H860</f>
        <v>2000000</v>
      </c>
      <c r="J860" s="142"/>
      <c r="K860" s="142"/>
      <c r="L860" s="172">
        <f>I860+J860</f>
        <v>2000000</v>
      </c>
    </row>
    <row r="861" spans="1:12">
      <c r="B861" s="69"/>
      <c r="C861" s="194" t="s">
        <v>60</v>
      </c>
      <c r="D861" s="372" t="s">
        <v>86</v>
      </c>
      <c r="E861" s="392"/>
      <c r="F861" s="185"/>
      <c r="G861" s="186"/>
      <c r="H861" s="187"/>
      <c r="I861" s="142">
        <f t="shared" si="449"/>
        <v>0</v>
      </c>
      <c r="J861" s="142"/>
      <c r="K861" s="142"/>
      <c r="L861" s="172">
        <f t="shared" ref="L861:L862" si="450">I861+J861</f>
        <v>0</v>
      </c>
    </row>
    <row r="862" spans="1:12" ht="14.25" thickBot="1">
      <c r="B862" s="74"/>
      <c r="C862" s="195" t="s">
        <v>60</v>
      </c>
      <c r="D862" s="393" t="s">
        <v>87</v>
      </c>
      <c r="E862" s="394"/>
      <c r="F862" s="191"/>
      <c r="G862" s="192"/>
      <c r="H862" s="193"/>
      <c r="I862" s="157">
        <f t="shared" si="449"/>
        <v>0</v>
      </c>
      <c r="J862" s="157"/>
      <c r="K862" s="157"/>
      <c r="L862" s="172">
        <f t="shared" si="450"/>
        <v>0</v>
      </c>
    </row>
    <row r="863" spans="1:12">
      <c r="B863" s="69" t="s">
        <v>61</v>
      </c>
      <c r="C863" s="110" t="s">
        <v>13</v>
      </c>
      <c r="D863" s="397"/>
      <c r="E863" s="398"/>
      <c r="F863" s="158"/>
      <c r="G863" s="159"/>
      <c r="H863" s="160"/>
      <c r="I863" s="161">
        <f t="shared" ref="I863:J863" si="451">SUM(I864:I866)</f>
        <v>8000000</v>
      </c>
      <c r="J863" s="161">
        <f t="shared" si="451"/>
        <v>0</v>
      </c>
      <c r="K863" s="161"/>
      <c r="L863" s="175">
        <f>SUM(L864:L866)</f>
        <v>8000000</v>
      </c>
    </row>
    <row r="864" spans="1:12">
      <c r="B864" s="69"/>
      <c r="C864" s="194" t="s">
        <v>799</v>
      </c>
      <c r="D864" s="372" t="s">
        <v>85</v>
      </c>
      <c r="E864" s="392"/>
      <c r="F864" s="185">
        <v>200000</v>
      </c>
      <c r="G864" s="186">
        <v>20</v>
      </c>
      <c r="H864" s="187">
        <v>2</v>
      </c>
      <c r="I864" s="142">
        <f t="shared" ref="I864:I866" si="452">F864*G864*H864</f>
        <v>8000000</v>
      </c>
      <c r="J864" s="142"/>
      <c r="K864" s="142"/>
      <c r="L864" s="172">
        <f>I864+J864</f>
        <v>8000000</v>
      </c>
    </row>
    <row r="865" spans="2:12">
      <c r="B865" s="69"/>
      <c r="C865" s="194" t="s">
        <v>60</v>
      </c>
      <c r="D865" s="372" t="s">
        <v>86</v>
      </c>
      <c r="E865" s="392"/>
      <c r="F865" s="185"/>
      <c r="G865" s="186"/>
      <c r="H865" s="187"/>
      <c r="I865" s="142">
        <f t="shared" si="452"/>
        <v>0</v>
      </c>
      <c r="J865" s="142"/>
      <c r="K865" s="142"/>
      <c r="L865" s="172">
        <f t="shared" ref="L865:L866" si="453">I865+J865</f>
        <v>0</v>
      </c>
    </row>
    <row r="866" spans="2:12" ht="14.25" thickBot="1">
      <c r="B866" s="71"/>
      <c r="C866" s="196" t="s">
        <v>60</v>
      </c>
      <c r="D866" s="393" t="s">
        <v>87</v>
      </c>
      <c r="E866" s="394"/>
      <c r="F866" s="185"/>
      <c r="G866" s="186"/>
      <c r="H866" s="187"/>
      <c r="I866" s="143">
        <f t="shared" si="452"/>
        <v>0</v>
      </c>
      <c r="J866" s="143"/>
      <c r="K866" s="143"/>
      <c r="L866" s="172">
        <f t="shared" si="453"/>
        <v>0</v>
      </c>
    </row>
    <row r="867" spans="2:12">
      <c r="B867" s="105" t="s">
        <v>62</v>
      </c>
      <c r="C867" s="108" t="s">
        <v>13</v>
      </c>
      <c r="D867" s="395"/>
      <c r="E867" s="396"/>
      <c r="F867" s="151"/>
      <c r="G867" s="152"/>
      <c r="H867" s="153"/>
      <c r="I867" s="151">
        <f>I868+I872</f>
        <v>160000</v>
      </c>
      <c r="J867" s="151">
        <f>J868+J872</f>
        <v>0</v>
      </c>
      <c r="K867" s="151"/>
      <c r="L867" s="173">
        <f>L868+L872</f>
        <v>160000</v>
      </c>
    </row>
    <row r="868" spans="2:12">
      <c r="B868" s="130" t="s">
        <v>25</v>
      </c>
      <c r="C868" s="131" t="s">
        <v>13</v>
      </c>
      <c r="D868" s="390"/>
      <c r="E868" s="391"/>
      <c r="F868" s="162"/>
      <c r="G868" s="163"/>
      <c r="H868" s="164"/>
      <c r="I868" s="162">
        <f>SUM(I869:I871)</f>
        <v>160000</v>
      </c>
      <c r="J868" s="162">
        <f>SUM(J869:J871)</f>
        <v>0</v>
      </c>
      <c r="K868" s="162"/>
      <c r="L868" s="176">
        <f>SUM(L869:L871)</f>
        <v>160000</v>
      </c>
    </row>
    <row r="869" spans="2:12">
      <c r="B869" s="69"/>
      <c r="C869" s="214" t="s">
        <v>798</v>
      </c>
      <c r="D869" s="370"/>
      <c r="E869" s="371"/>
      <c r="F869" s="197">
        <v>80000</v>
      </c>
      <c r="G869" s="198">
        <v>1</v>
      </c>
      <c r="H869" s="199">
        <v>2</v>
      </c>
      <c r="I869" s="165">
        <f t="shared" ref="I869:I871" si="454">F869*G869*H869</f>
        <v>160000</v>
      </c>
      <c r="J869" s="165"/>
      <c r="K869" s="165"/>
      <c r="L869" s="177">
        <f>I869+J869</f>
        <v>160000</v>
      </c>
    </row>
    <row r="870" spans="2:12">
      <c r="B870" s="69"/>
      <c r="C870" s="212"/>
      <c r="D870" s="372"/>
      <c r="E870" s="373"/>
      <c r="F870" s="185"/>
      <c r="G870" s="186"/>
      <c r="H870" s="187"/>
      <c r="I870" s="142">
        <f t="shared" si="454"/>
        <v>0</v>
      </c>
      <c r="J870" s="142"/>
      <c r="K870" s="142"/>
      <c r="L870" s="177">
        <f t="shared" ref="L870:L871" si="455">I870+J870</f>
        <v>0</v>
      </c>
    </row>
    <row r="871" spans="2:12">
      <c r="B871" s="69"/>
      <c r="C871" s="213"/>
      <c r="D871" s="388"/>
      <c r="E871" s="389"/>
      <c r="F871" s="191"/>
      <c r="G871" s="192"/>
      <c r="H871" s="193"/>
      <c r="I871" s="150">
        <f t="shared" si="454"/>
        <v>0</v>
      </c>
      <c r="J871" s="150"/>
      <c r="K871" s="150"/>
      <c r="L871" s="177">
        <f t="shared" si="455"/>
        <v>0</v>
      </c>
    </row>
    <row r="872" spans="2:12">
      <c r="B872" s="130" t="s">
        <v>63</v>
      </c>
      <c r="C872" s="131" t="s">
        <v>13</v>
      </c>
      <c r="D872" s="390"/>
      <c r="E872" s="391"/>
      <c r="F872" s="162"/>
      <c r="G872" s="163"/>
      <c r="H872" s="164"/>
      <c r="I872" s="162">
        <f>SUM(I873:I875)</f>
        <v>0</v>
      </c>
      <c r="J872" s="162">
        <f>SUM(J873:J875)</f>
        <v>0</v>
      </c>
      <c r="K872" s="162"/>
      <c r="L872" s="176">
        <f>SUM(L873:L875)</f>
        <v>0</v>
      </c>
    </row>
    <row r="873" spans="2:12">
      <c r="B873" s="69"/>
      <c r="C873" s="200"/>
      <c r="D873" s="370"/>
      <c r="E873" s="371"/>
      <c r="F873" s="197"/>
      <c r="G873" s="198"/>
      <c r="H873" s="199">
        <v>2</v>
      </c>
      <c r="I873" s="165">
        <f>F873*G873*H873</f>
        <v>0</v>
      </c>
      <c r="J873" s="165"/>
      <c r="K873" s="165"/>
      <c r="L873" s="177">
        <f>I873+J873</f>
        <v>0</v>
      </c>
    </row>
    <row r="874" spans="2:12">
      <c r="B874" s="69"/>
      <c r="C874" s="201"/>
      <c r="D874" s="372"/>
      <c r="E874" s="373"/>
      <c r="F874" s="185"/>
      <c r="G874" s="186"/>
      <c r="H874" s="187"/>
      <c r="I874" s="142">
        <f t="shared" ref="I874:I875" si="456">F874*G874*H874</f>
        <v>0</v>
      </c>
      <c r="J874" s="142"/>
      <c r="K874" s="142"/>
      <c r="L874" s="177">
        <f t="shared" ref="L874:L875" si="457">I874+J874</f>
        <v>0</v>
      </c>
    </row>
    <row r="875" spans="2:12" ht="14.25" thickBot="1">
      <c r="B875" s="71"/>
      <c r="C875" s="202"/>
      <c r="D875" s="374"/>
      <c r="E875" s="375"/>
      <c r="F875" s="188"/>
      <c r="G875" s="189"/>
      <c r="H875" s="190"/>
      <c r="I875" s="143">
        <f t="shared" si="456"/>
        <v>0</v>
      </c>
      <c r="J875" s="143"/>
      <c r="K875" s="143"/>
      <c r="L875" s="177">
        <f t="shared" si="457"/>
        <v>0</v>
      </c>
    </row>
    <row r="876" spans="2:12" ht="30.75" customHeight="1" thickBot="1">
      <c r="B876" s="291" t="s">
        <v>898</v>
      </c>
      <c r="C876" s="107" t="s">
        <v>13</v>
      </c>
      <c r="D876" s="386" t="s">
        <v>26</v>
      </c>
      <c r="E876" s="387"/>
      <c r="F876" s="208">
        <v>9000</v>
      </c>
      <c r="G876" s="209">
        <v>20</v>
      </c>
      <c r="H876" s="210">
        <v>2</v>
      </c>
      <c r="I876" s="147">
        <f>F876*G876*H876</f>
        <v>360000</v>
      </c>
      <c r="J876" s="147"/>
      <c r="K876" s="147"/>
      <c r="L876" s="171">
        <f>I876+J876</f>
        <v>360000</v>
      </c>
    </row>
    <row r="877" spans="2:12">
      <c r="B877" s="129" t="s">
        <v>28</v>
      </c>
      <c r="C877" s="106" t="s">
        <v>13</v>
      </c>
      <c r="D877" s="380"/>
      <c r="E877" s="381"/>
      <c r="F877" s="144"/>
      <c r="G877" s="145"/>
      <c r="H877" s="146"/>
      <c r="I877" s="144">
        <f t="shared" ref="I877:J877" si="458">SUM(I878:I880)</f>
        <v>2400000</v>
      </c>
      <c r="J877" s="144">
        <f t="shared" si="458"/>
        <v>0</v>
      </c>
      <c r="K877" s="144"/>
      <c r="L877" s="170">
        <f t="shared" ref="L877" si="459">SUM(L878:L880)</f>
        <v>2400000</v>
      </c>
    </row>
    <row r="878" spans="2:12">
      <c r="B878" s="69"/>
      <c r="C878" s="200"/>
      <c r="D878" s="370"/>
      <c r="E878" s="371"/>
      <c r="F878" s="197">
        <v>60000</v>
      </c>
      <c r="G878" s="198">
        <v>20</v>
      </c>
      <c r="H878" s="199">
        <v>2</v>
      </c>
      <c r="I878" s="165">
        <f t="shared" ref="I878:I879" si="460">F878*G878*H878</f>
        <v>2400000</v>
      </c>
      <c r="J878" s="165"/>
      <c r="K878" s="165"/>
      <c r="L878" s="177">
        <f>I878+J878</f>
        <v>2400000</v>
      </c>
    </row>
    <row r="879" spans="2:12">
      <c r="B879" s="69"/>
      <c r="C879" s="201"/>
      <c r="D879" s="372"/>
      <c r="E879" s="373"/>
      <c r="F879" s="185"/>
      <c r="G879" s="186"/>
      <c r="H879" s="187"/>
      <c r="I879" s="142">
        <f t="shared" si="460"/>
        <v>0</v>
      </c>
      <c r="J879" s="142"/>
      <c r="K879" s="142"/>
      <c r="L879" s="177">
        <f t="shared" ref="L879:L880" si="461">I879+J879</f>
        <v>0</v>
      </c>
    </row>
    <row r="880" spans="2:12" ht="14.25" thickBot="1">
      <c r="B880" s="71"/>
      <c r="C880" s="202"/>
      <c r="D880" s="374"/>
      <c r="E880" s="375"/>
      <c r="F880" s="188"/>
      <c r="G880" s="189"/>
      <c r="H880" s="190"/>
      <c r="I880" s="143">
        <f>F880*G880*H880</f>
        <v>0</v>
      </c>
      <c r="J880" s="143"/>
      <c r="K880" s="143"/>
      <c r="L880" s="177">
        <f t="shared" si="461"/>
        <v>0</v>
      </c>
    </row>
    <row r="881" spans="1:12">
      <c r="B881" s="105" t="s">
        <v>29</v>
      </c>
      <c r="C881" s="107" t="s">
        <v>13</v>
      </c>
      <c r="D881" s="384" t="s">
        <v>29</v>
      </c>
      <c r="E881" s="385"/>
      <c r="F881" s="147"/>
      <c r="G881" s="148"/>
      <c r="H881" s="149"/>
      <c r="I881" s="147">
        <f t="shared" ref="I881:J881" si="462">SUM(I882:I884)</f>
        <v>800000</v>
      </c>
      <c r="J881" s="147">
        <f t="shared" si="462"/>
        <v>0</v>
      </c>
      <c r="K881" s="147"/>
      <c r="L881" s="171">
        <f t="shared" ref="L881" si="463">SUM(L882:L884)</f>
        <v>800000</v>
      </c>
    </row>
    <row r="882" spans="1:12">
      <c r="B882" s="69"/>
      <c r="C882" s="70" t="s">
        <v>64</v>
      </c>
      <c r="D882" s="372"/>
      <c r="E882" s="373"/>
      <c r="F882" s="185">
        <v>20000</v>
      </c>
      <c r="G882" s="186">
        <v>20</v>
      </c>
      <c r="H882" s="187">
        <v>2</v>
      </c>
      <c r="I882" s="142">
        <f t="shared" ref="I882:I884" si="464">F882*G882*H882</f>
        <v>800000</v>
      </c>
      <c r="J882" s="142"/>
      <c r="K882" s="142"/>
      <c r="L882" s="172">
        <f>I882+J882</f>
        <v>800000</v>
      </c>
    </row>
    <row r="883" spans="1:12">
      <c r="B883" s="69"/>
      <c r="C883" s="70" t="s">
        <v>65</v>
      </c>
      <c r="D883" s="372"/>
      <c r="E883" s="373"/>
      <c r="F883" s="185"/>
      <c r="G883" s="186"/>
      <c r="H883" s="187"/>
      <c r="I883" s="142">
        <f t="shared" si="464"/>
        <v>0</v>
      </c>
      <c r="J883" s="142"/>
      <c r="K883" s="142"/>
      <c r="L883" s="172">
        <f t="shared" ref="L883:L884" si="465">I883+J883</f>
        <v>0</v>
      </c>
    </row>
    <row r="884" spans="1:12" ht="14.25" thickBot="1">
      <c r="B884" s="71"/>
      <c r="C884" s="72"/>
      <c r="D884" s="374"/>
      <c r="E884" s="375"/>
      <c r="F884" s="188"/>
      <c r="G884" s="189"/>
      <c r="H884" s="190"/>
      <c r="I884" s="143">
        <f t="shared" si="464"/>
        <v>0</v>
      </c>
      <c r="J884" s="143"/>
      <c r="K884" s="143"/>
      <c r="L884" s="172">
        <f t="shared" si="465"/>
        <v>0</v>
      </c>
    </row>
    <row r="885" spans="1:12">
      <c r="B885" s="129" t="s">
        <v>66</v>
      </c>
      <c r="C885" s="106" t="s">
        <v>13</v>
      </c>
      <c r="D885" s="380"/>
      <c r="E885" s="381"/>
      <c r="F885" s="144"/>
      <c r="G885" s="145"/>
      <c r="H885" s="146"/>
      <c r="I885" s="144">
        <f t="shared" ref="I885:J885" si="466">SUM(I886:I888)</f>
        <v>120000</v>
      </c>
      <c r="J885" s="144">
        <f t="shared" si="466"/>
        <v>0</v>
      </c>
      <c r="K885" s="144"/>
      <c r="L885" s="170">
        <f t="shared" ref="L885" si="467">SUM(L886:L888)</f>
        <v>120000</v>
      </c>
    </row>
    <row r="886" spans="1:12">
      <c r="B886" s="69"/>
      <c r="C886" s="211" t="s">
        <v>797</v>
      </c>
      <c r="D886" s="370"/>
      <c r="E886" s="371"/>
      <c r="F886" s="197">
        <v>3000</v>
      </c>
      <c r="G886" s="198">
        <v>20</v>
      </c>
      <c r="H886" s="199">
        <v>2</v>
      </c>
      <c r="I886" s="165">
        <f t="shared" ref="I886:I888" si="468">F886*G886*H886</f>
        <v>120000</v>
      </c>
      <c r="J886" s="165"/>
      <c r="K886" s="165"/>
      <c r="L886" s="177">
        <f>I886+J886</f>
        <v>120000</v>
      </c>
    </row>
    <row r="887" spans="1:12">
      <c r="B887" s="69"/>
      <c r="C887" s="70" t="s">
        <v>34</v>
      </c>
      <c r="D887" s="372"/>
      <c r="E887" s="373"/>
      <c r="F887" s="185"/>
      <c r="G887" s="186"/>
      <c r="H887" s="187"/>
      <c r="I887" s="142">
        <f t="shared" si="468"/>
        <v>0</v>
      </c>
      <c r="J887" s="142"/>
      <c r="K887" s="142"/>
      <c r="L887" s="177">
        <f t="shared" ref="L887:L888" si="469">I887+J887</f>
        <v>0</v>
      </c>
    </row>
    <row r="888" spans="1:12" ht="14.25" thickBot="1">
      <c r="B888" s="71"/>
      <c r="C888" s="72"/>
      <c r="D888" s="374"/>
      <c r="E888" s="375"/>
      <c r="F888" s="188"/>
      <c r="G888" s="189"/>
      <c r="H888" s="190"/>
      <c r="I888" s="143">
        <f t="shared" si="468"/>
        <v>0</v>
      </c>
      <c r="J888" s="143"/>
      <c r="K888" s="143"/>
      <c r="L888" s="177">
        <f t="shared" si="469"/>
        <v>0</v>
      </c>
    </row>
    <row r="889" spans="1:12">
      <c r="B889" s="105" t="s">
        <v>67</v>
      </c>
      <c r="C889" s="107" t="s">
        <v>13</v>
      </c>
      <c r="D889" s="382">
        <f>I889/(I850+I851+I854+I858+I867+I876+I877+I881+I885)</f>
        <v>7.0198660963659287E-2</v>
      </c>
      <c r="E889" s="383"/>
      <c r="F889" s="147"/>
      <c r="G889" s="148"/>
      <c r="H889" s="149"/>
      <c r="I889" s="147">
        <f t="shared" ref="I889:J889" si="470">SUM(I890:I892)</f>
        <v>1126000</v>
      </c>
      <c r="J889" s="147">
        <f t="shared" si="470"/>
        <v>0</v>
      </c>
      <c r="K889" s="147"/>
      <c r="L889" s="171">
        <f t="shared" ref="L889" si="471">SUM(L890:L892)</f>
        <v>1126000</v>
      </c>
    </row>
    <row r="890" spans="1:12" ht="16.5" customHeight="1">
      <c r="B890" s="376" t="s">
        <v>81</v>
      </c>
      <c r="C890" s="70" t="s">
        <v>27</v>
      </c>
      <c r="D890" s="372"/>
      <c r="E890" s="373"/>
      <c r="F890" s="185">
        <v>33000</v>
      </c>
      <c r="G890" s="186">
        <v>1</v>
      </c>
      <c r="H890" s="187">
        <v>2</v>
      </c>
      <c r="I890" s="142">
        <f t="shared" ref="I890:I892" si="472">F890*G890*H890</f>
        <v>66000</v>
      </c>
      <c r="J890" s="142"/>
      <c r="K890" s="142"/>
      <c r="L890" s="172">
        <f>I890+J890</f>
        <v>66000</v>
      </c>
    </row>
    <row r="891" spans="1:12">
      <c r="B891" s="376"/>
      <c r="C891" s="70" t="s">
        <v>30</v>
      </c>
      <c r="D891" s="372"/>
      <c r="E891" s="373"/>
      <c r="F891" s="185">
        <v>30000</v>
      </c>
      <c r="G891" s="186">
        <v>1</v>
      </c>
      <c r="H891" s="187">
        <v>2</v>
      </c>
      <c r="I891" s="142">
        <f t="shared" si="472"/>
        <v>60000</v>
      </c>
      <c r="J891" s="142"/>
      <c r="K891" s="142"/>
      <c r="L891" s="172">
        <f t="shared" ref="L891:L892" si="473">I891+J891</f>
        <v>60000</v>
      </c>
    </row>
    <row r="892" spans="1:12" ht="19.5" customHeight="1" thickBot="1">
      <c r="B892" s="377"/>
      <c r="C892" s="72" t="s">
        <v>33</v>
      </c>
      <c r="D892" s="374"/>
      <c r="E892" s="375"/>
      <c r="F892" s="188">
        <v>500000</v>
      </c>
      <c r="G892" s="189">
        <v>1</v>
      </c>
      <c r="H892" s="190">
        <v>2</v>
      </c>
      <c r="I892" s="143">
        <f t="shared" si="472"/>
        <v>1000000</v>
      </c>
      <c r="J892" s="143"/>
      <c r="K892" s="143"/>
      <c r="L892" s="172">
        <f t="shared" si="473"/>
        <v>1000000</v>
      </c>
    </row>
    <row r="893" spans="1:12" ht="18" customHeight="1">
      <c r="B893" s="124" t="s">
        <v>793</v>
      </c>
      <c r="C893" s="125" t="s">
        <v>23</v>
      </c>
      <c r="D893" s="378"/>
      <c r="E893" s="379"/>
      <c r="F893" s="126"/>
      <c r="G893" s="127"/>
      <c r="H893" s="128"/>
      <c r="I893" s="126">
        <f>SUM(I894:I897)</f>
        <v>1300000</v>
      </c>
      <c r="J893" s="126">
        <f>SUM(J894:J897)</f>
        <v>0</v>
      </c>
      <c r="K893" s="126"/>
      <c r="L893" s="178">
        <f>SUM(L894:L897)</f>
        <v>1300000</v>
      </c>
    </row>
    <row r="894" spans="1:12">
      <c r="A894" t="str">
        <f>B837&amp;"식비"</f>
        <v>14식비</v>
      </c>
      <c r="B894" s="111"/>
      <c r="C894" s="110" t="s">
        <v>68</v>
      </c>
      <c r="D894" s="370"/>
      <c r="E894" s="371"/>
      <c r="F894" s="197">
        <v>15000</v>
      </c>
      <c r="G894" s="198">
        <v>20</v>
      </c>
      <c r="H894" s="199">
        <v>2</v>
      </c>
      <c r="I894" s="161">
        <f t="shared" ref="I894:I897" si="474">F894*G894*H894</f>
        <v>600000</v>
      </c>
      <c r="J894" s="161"/>
      <c r="K894" s="161"/>
      <c r="L894" s="175">
        <f>I894+J894</f>
        <v>600000</v>
      </c>
    </row>
    <row r="895" spans="1:12">
      <c r="A895" t="str">
        <f>B837&amp;"숙박비"</f>
        <v>14숙박비</v>
      </c>
      <c r="B895" s="111"/>
      <c r="C895" s="112" t="s">
        <v>82</v>
      </c>
      <c r="D895" s="372"/>
      <c r="E895" s="373"/>
      <c r="F895" s="191"/>
      <c r="G895" s="192"/>
      <c r="H895" s="193"/>
      <c r="I895" s="166">
        <f t="shared" si="474"/>
        <v>0</v>
      </c>
      <c r="J895" s="166"/>
      <c r="K895" s="166"/>
      <c r="L895" s="175">
        <f t="shared" ref="L895:L897" si="475">I895+J895</f>
        <v>0</v>
      </c>
    </row>
    <row r="896" spans="1:12">
      <c r="A896" t="str">
        <f>B837&amp;"수당"</f>
        <v>14수당</v>
      </c>
      <c r="B896" s="111"/>
      <c r="C896" s="112" t="s">
        <v>20</v>
      </c>
      <c r="D896" s="203"/>
      <c r="E896" s="204"/>
      <c r="F896" s="191">
        <v>300000</v>
      </c>
      <c r="G896" s="192">
        <v>1</v>
      </c>
      <c r="H896" s="193">
        <v>1</v>
      </c>
      <c r="I896" s="166">
        <f t="shared" si="474"/>
        <v>300000</v>
      </c>
      <c r="J896" s="166"/>
      <c r="K896" s="166"/>
      <c r="L896" s="175">
        <f t="shared" si="475"/>
        <v>300000</v>
      </c>
    </row>
    <row r="897" spans="1:12" ht="14.25" thickBot="1">
      <c r="A897" t="str">
        <f>B837&amp;"임금"</f>
        <v>14임금</v>
      </c>
      <c r="B897" s="113"/>
      <c r="C897" s="114" t="s">
        <v>83</v>
      </c>
      <c r="D897" s="374"/>
      <c r="E897" s="375"/>
      <c r="F897" s="188">
        <v>400000</v>
      </c>
      <c r="G897" s="189">
        <v>1</v>
      </c>
      <c r="H897" s="190">
        <v>1</v>
      </c>
      <c r="I897" s="167">
        <f t="shared" si="474"/>
        <v>400000</v>
      </c>
      <c r="J897" s="167"/>
      <c r="K897" s="167"/>
      <c r="L897" s="179">
        <f t="shared" si="475"/>
        <v>400000</v>
      </c>
    </row>
    <row r="898" spans="1:12" ht="37.9" customHeight="1"/>
    <row r="899" spans="1:12" ht="37.9" customHeight="1" thickBot="1"/>
    <row r="900" spans="1:12" ht="33.75" customHeight="1">
      <c r="B900" s="123" t="s">
        <v>69</v>
      </c>
      <c r="C900" s="427" t="s">
        <v>43</v>
      </c>
      <c r="D900" s="427"/>
      <c r="E900" s="96" t="s">
        <v>790</v>
      </c>
      <c r="F900" s="96" t="s">
        <v>44</v>
      </c>
      <c r="G900" s="96" t="s">
        <v>45</v>
      </c>
      <c r="H900" s="96" t="s">
        <v>46</v>
      </c>
      <c r="I900" s="96" t="s">
        <v>47</v>
      </c>
      <c r="J900" s="96" t="s">
        <v>48</v>
      </c>
      <c r="K900" s="135"/>
      <c r="L900" s="65"/>
    </row>
    <row r="901" spans="1:12" ht="24.75" customHeight="1" thickBot="1">
      <c r="B901" s="296">
        <f>B837+1</f>
        <v>15</v>
      </c>
      <c r="C901" s="428" t="s">
        <v>800</v>
      </c>
      <c r="D901" s="428"/>
      <c r="E901" s="141" t="s">
        <v>791</v>
      </c>
      <c r="F901" s="141">
        <v>3</v>
      </c>
      <c r="G901" s="215">
        <v>30</v>
      </c>
      <c r="H901" s="141">
        <v>20</v>
      </c>
      <c r="I901" s="141">
        <v>2</v>
      </c>
      <c r="J901" s="104">
        <f>H901*I901</f>
        <v>40</v>
      </c>
      <c r="K901" s="136"/>
      <c r="L901" s="66"/>
    </row>
    <row r="902" spans="1:12" ht="14.25" thickBot="1">
      <c r="B902" s="64"/>
      <c r="C902" s="64"/>
      <c r="D902" s="64"/>
      <c r="E902" s="64"/>
      <c r="F902" s="64"/>
      <c r="G902" s="64"/>
      <c r="H902" s="64"/>
      <c r="I902" s="64"/>
      <c r="J902" s="64"/>
      <c r="K902" s="137"/>
      <c r="L902" s="64"/>
    </row>
    <row r="903" spans="1:12" ht="18.75" customHeight="1">
      <c r="B903" s="421" t="s">
        <v>80</v>
      </c>
      <c r="C903" s="422"/>
      <c r="D903" s="422"/>
      <c r="E903" s="423" t="s">
        <v>785</v>
      </c>
      <c r="F903" s="422"/>
      <c r="G903" s="425" t="s">
        <v>84</v>
      </c>
      <c r="H903" s="423" t="s">
        <v>786</v>
      </c>
      <c r="I903" s="423" t="s">
        <v>787</v>
      </c>
      <c r="J903" s="408" t="s">
        <v>784</v>
      </c>
      <c r="K903" s="138"/>
      <c r="L903" s="64"/>
    </row>
    <row r="904" spans="1:12" ht="47.25" customHeight="1">
      <c r="B904" s="97" t="s">
        <v>22</v>
      </c>
      <c r="C904" s="98" t="s">
        <v>23</v>
      </c>
      <c r="D904" s="216" t="s">
        <v>801</v>
      </c>
      <c r="E904" s="424"/>
      <c r="F904" s="424"/>
      <c r="G904" s="426"/>
      <c r="H904" s="424"/>
      <c r="I904" s="424"/>
      <c r="J904" s="409"/>
      <c r="K904" s="139"/>
      <c r="L904" s="64"/>
    </row>
    <row r="905" spans="1:12" ht="18" customHeight="1">
      <c r="B905" s="67" t="s">
        <v>23</v>
      </c>
      <c r="C905" s="121">
        <f>SUM(C906:C907)</f>
        <v>18466192</v>
      </c>
      <c r="D905" s="410">
        <f>ROUNDDOWN(C906/G901/J901,0)</f>
        <v>14305</v>
      </c>
      <c r="E905" s="412" t="s">
        <v>820</v>
      </c>
      <c r="F905" s="412"/>
      <c r="G905" s="412">
        <v>6</v>
      </c>
      <c r="H905" s="414">
        <v>190306</v>
      </c>
      <c r="I905" s="417">
        <v>6850</v>
      </c>
      <c r="J905" s="419">
        <f>D905/I905</f>
        <v>2.0883211678832119</v>
      </c>
      <c r="K905" s="140"/>
      <c r="L905" s="64"/>
    </row>
    <row r="906" spans="1:12" ht="18" customHeight="1">
      <c r="B906" s="67" t="s">
        <v>796</v>
      </c>
      <c r="C906" s="121">
        <f>L913</f>
        <v>17166192</v>
      </c>
      <c r="D906" s="410"/>
      <c r="E906" s="412"/>
      <c r="F906" s="412"/>
      <c r="G906" s="412"/>
      <c r="H906" s="415"/>
      <c r="I906" s="417"/>
      <c r="J906" s="419"/>
      <c r="K906" s="140"/>
      <c r="L906" s="64"/>
    </row>
    <row r="907" spans="1:12" ht="18" customHeight="1" thickBot="1">
      <c r="B907" s="68" t="s">
        <v>795</v>
      </c>
      <c r="C907" s="122">
        <f>L957</f>
        <v>1300000</v>
      </c>
      <c r="D907" s="411"/>
      <c r="E907" s="413"/>
      <c r="F907" s="413"/>
      <c r="G907" s="413"/>
      <c r="H907" s="416"/>
      <c r="I907" s="418"/>
      <c r="J907" s="420"/>
      <c r="K907" s="140"/>
      <c r="L907" s="64"/>
    </row>
    <row r="908" spans="1:12" ht="18" customHeight="1">
      <c r="B908" s="180"/>
      <c r="C908" s="205"/>
      <c r="D908" s="206"/>
      <c r="E908" s="181"/>
      <c r="F908" s="181"/>
      <c r="G908" s="181"/>
      <c r="H908" s="183"/>
      <c r="I908" s="184"/>
      <c r="J908" s="207"/>
      <c r="K908" s="182"/>
      <c r="L908" s="64"/>
    </row>
    <row r="909" spans="1:12" ht="14.25" thickBot="1">
      <c r="B909" s="64"/>
      <c r="C909" s="64"/>
      <c r="D909" s="64"/>
      <c r="E909" s="64"/>
      <c r="F909" s="64"/>
      <c r="G909" s="64"/>
      <c r="H909" s="64"/>
      <c r="I909" s="64"/>
      <c r="J909" s="64"/>
      <c r="K909" s="64"/>
      <c r="L909" s="64"/>
    </row>
    <row r="910" spans="1:12" ht="19.5" customHeight="1" thickBot="1">
      <c r="B910" s="64"/>
      <c r="C910" s="64"/>
      <c r="D910" s="64"/>
      <c r="E910" s="64"/>
      <c r="F910" s="297" t="s">
        <v>75</v>
      </c>
      <c r="G910" s="298"/>
      <c r="H910" s="298"/>
      <c r="I910" s="300"/>
      <c r="J910" s="301" t="s">
        <v>35</v>
      </c>
      <c r="K910" s="302"/>
      <c r="L910" s="303" t="s">
        <v>77</v>
      </c>
    </row>
    <row r="911" spans="1:12" ht="18.75" customHeight="1" thickBot="1">
      <c r="B911" s="75" t="s">
        <v>31</v>
      </c>
      <c r="C911" s="76" t="s">
        <v>51</v>
      </c>
      <c r="D911" s="404" t="s">
        <v>52</v>
      </c>
      <c r="E911" s="405"/>
      <c r="F911" s="75" t="s">
        <v>53</v>
      </c>
      <c r="G911" s="76" t="s">
        <v>54</v>
      </c>
      <c r="H911" s="77" t="s">
        <v>21</v>
      </c>
      <c r="I911" s="75" t="s">
        <v>49</v>
      </c>
      <c r="J911" s="132" t="s">
        <v>788</v>
      </c>
      <c r="K911" s="304" t="s">
        <v>789</v>
      </c>
      <c r="L911" s="303" t="s">
        <v>49</v>
      </c>
    </row>
    <row r="912" spans="1:12" ht="21" customHeight="1" thickBot="1">
      <c r="B912" s="78" t="s">
        <v>23</v>
      </c>
      <c r="C912" s="79"/>
      <c r="D912" s="404"/>
      <c r="E912" s="405"/>
      <c r="F912" s="80"/>
      <c r="G912" s="81"/>
      <c r="H912" s="82"/>
      <c r="I912" s="83">
        <f>I913+I957</f>
        <v>18466192</v>
      </c>
      <c r="J912" s="133"/>
      <c r="K912" s="133"/>
      <c r="L912" s="168">
        <f>L913+L957</f>
        <v>18466192</v>
      </c>
    </row>
    <row r="913" spans="1:12" ht="21.75" customHeight="1" thickBot="1">
      <c r="A913" t="str">
        <f>B901&amp;"훈련비"</f>
        <v>15훈련비</v>
      </c>
      <c r="B913" s="99" t="s">
        <v>794</v>
      </c>
      <c r="C913" s="100" t="s">
        <v>23</v>
      </c>
      <c r="D913" s="406"/>
      <c r="E913" s="407"/>
      <c r="F913" s="101"/>
      <c r="G913" s="102"/>
      <c r="H913" s="103"/>
      <c r="I913" s="101">
        <f>I914+I915+I918+I922+I931+I940+I941+I945+I949+I953</f>
        <v>17166192</v>
      </c>
      <c r="J913" s="101">
        <f>J914+J915+J918+J922+J931+J940+J941+J945+J949+J953</f>
        <v>0</v>
      </c>
      <c r="K913" s="101"/>
      <c r="L913" s="169">
        <f>L914+L915+L918+L922+L931+L940+L941+L945+L949+L953</f>
        <v>17166192</v>
      </c>
    </row>
    <row r="914" spans="1:12" ht="14.25" thickBot="1">
      <c r="B914" s="105" t="s">
        <v>55</v>
      </c>
      <c r="C914" s="106" t="s">
        <v>13</v>
      </c>
      <c r="D914" s="401" t="s">
        <v>55</v>
      </c>
      <c r="E914" s="402"/>
      <c r="F914" s="288">
        <v>12506</v>
      </c>
      <c r="G914" s="289">
        <v>16</v>
      </c>
      <c r="H914" s="290">
        <v>2</v>
      </c>
      <c r="I914" s="144">
        <f>F914*G914*H914</f>
        <v>400192</v>
      </c>
      <c r="J914" s="144"/>
      <c r="K914" s="144"/>
      <c r="L914" s="170">
        <f>I914+J914</f>
        <v>400192</v>
      </c>
    </row>
    <row r="915" spans="1:12">
      <c r="B915" s="105" t="s">
        <v>56</v>
      </c>
      <c r="C915" s="107" t="s">
        <v>13</v>
      </c>
      <c r="D915" s="384"/>
      <c r="E915" s="403"/>
      <c r="F915" s="147"/>
      <c r="G915" s="148"/>
      <c r="H915" s="149"/>
      <c r="I915" s="147">
        <f t="shared" ref="I915:J915" si="476">SUM(I916:I917)</f>
        <v>0</v>
      </c>
      <c r="J915" s="147">
        <f t="shared" si="476"/>
        <v>0</v>
      </c>
      <c r="K915" s="147"/>
      <c r="L915" s="171">
        <f t="shared" ref="L915" si="477">SUM(L916:L917)</f>
        <v>0</v>
      </c>
    </row>
    <row r="916" spans="1:12">
      <c r="B916" s="69"/>
      <c r="C916" s="70" t="s">
        <v>57</v>
      </c>
      <c r="D916" s="372"/>
      <c r="E916" s="392"/>
      <c r="F916" s="185"/>
      <c r="G916" s="186"/>
      <c r="H916" s="187"/>
      <c r="I916" s="142">
        <f>F916*G916*H916</f>
        <v>0</v>
      </c>
      <c r="J916" s="142"/>
      <c r="K916" s="142"/>
      <c r="L916" s="172">
        <f>I916+J916</f>
        <v>0</v>
      </c>
    </row>
    <row r="917" spans="1:12" ht="14.25" thickBot="1">
      <c r="B917" s="71"/>
      <c r="C917" s="72"/>
      <c r="D917" s="374"/>
      <c r="E917" s="399"/>
      <c r="F917" s="188"/>
      <c r="G917" s="189"/>
      <c r="H917" s="190"/>
      <c r="I917" s="143">
        <f>F917*G917*H917</f>
        <v>0</v>
      </c>
      <c r="J917" s="143"/>
      <c r="K917" s="143"/>
      <c r="L917" s="172">
        <f>I917+J917</f>
        <v>0</v>
      </c>
    </row>
    <row r="918" spans="1:12">
      <c r="B918" s="105" t="s">
        <v>58</v>
      </c>
      <c r="C918" s="107" t="s">
        <v>13</v>
      </c>
      <c r="D918" s="384"/>
      <c r="E918" s="403"/>
      <c r="F918" s="147"/>
      <c r="G918" s="148"/>
      <c r="H918" s="149"/>
      <c r="I918" s="147">
        <f t="shared" ref="I918:J918" si="478">SUM(I919:I921)</f>
        <v>1800000</v>
      </c>
      <c r="J918" s="147">
        <f t="shared" si="478"/>
        <v>0</v>
      </c>
      <c r="K918" s="147"/>
      <c r="L918" s="171">
        <f t="shared" ref="L918" si="479">SUM(L919:L921)</f>
        <v>1800000</v>
      </c>
    </row>
    <row r="919" spans="1:12">
      <c r="B919" s="69"/>
      <c r="C919" s="70" t="s">
        <v>57</v>
      </c>
      <c r="D919" s="372"/>
      <c r="E919" s="392"/>
      <c r="F919" s="185">
        <v>900000</v>
      </c>
      <c r="G919" s="186">
        <v>1</v>
      </c>
      <c r="H919" s="187">
        <v>2</v>
      </c>
      <c r="I919" s="142">
        <f t="shared" ref="I919:I921" si="480">F919*G919*H919</f>
        <v>1800000</v>
      </c>
      <c r="J919" s="142"/>
      <c r="K919" s="142"/>
      <c r="L919" s="172">
        <f>I919+J919</f>
        <v>1800000</v>
      </c>
    </row>
    <row r="920" spans="1:12">
      <c r="B920" s="69"/>
      <c r="C920" s="70"/>
      <c r="D920" s="372"/>
      <c r="E920" s="392"/>
      <c r="F920" s="185"/>
      <c r="G920" s="186"/>
      <c r="H920" s="187"/>
      <c r="I920" s="142">
        <f t="shared" si="480"/>
        <v>0</v>
      </c>
      <c r="J920" s="142"/>
      <c r="K920" s="142"/>
      <c r="L920" s="172">
        <f t="shared" ref="L920:L921" si="481">I920+J920</f>
        <v>0</v>
      </c>
    </row>
    <row r="921" spans="1:12" ht="14.25" thickBot="1">
      <c r="B921" s="71"/>
      <c r="C921" s="72"/>
      <c r="D921" s="374"/>
      <c r="E921" s="399"/>
      <c r="F921" s="191"/>
      <c r="G921" s="192"/>
      <c r="H921" s="193"/>
      <c r="I921" s="143">
        <f t="shared" si="480"/>
        <v>0</v>
      </c>
      <c r="J921" s="143"/>
      <c r="K921" s="143"/>
      <c r="L921" s="172">
        <f t="shared" si="481"/>
        <v>0</v>
      </c>
    </row>
    <row r="922" spans="1:12">
      <c r="B922" s="105" t="s">
        <v>24</v>
      </c>
      <c r="C922" s="108" t="s">
        <v>13</v>
      </c>
      <c r="D922" s="380"/>
      <c r="E922" s="400"/>
      <c r="F922" s="151"/>
      <c r="G922" s="152"/>
      <c r="H922" s="153"/>
      <c r="I922" s="151">
        <f>I923+I927</f>
        <v>10000000</v>
      </c>
      <c r="J922" s="151">
        <f>J923+J927</f>
        <v>0</v>
      </c>
      <c r="K922" s="151"/>
      <c r="L922" s="173">
        <f>L923+L927</f>
        <v>10000000</v>
      </c>
    </row>
    <row r="923" spans="1:12">
      <c r="B923" s="73" t="s">
        <v>59</v>
      </c>
      <c r="C923" s="109" t="s">
        <v>13</v>
      </c>
      <c r="D923" s="397"/>
      <c r="E923" s="398"/>
      <c r="F923" s="154"/>
      <c r="G923" s="155"/>
      <c r="H923" s="156"/>
      <c r="I923" s="154">
        <f t="shared" ref="I923:J923" si="482">SUM(I924:I926)</f>
        <v>2000000</v>
      </c>
      <c r="J923" s="154">
        <f t="shared" si="482"/>
        <v>0</v>
      </c>
      <c r="K923" s="154"/>
      <c r="L923" s="174">
        <f>SUM(L924:L926)</f>
        <v>2000000</v>
      </c>
    </row>
    <row r="924" spans="1:12">
      <c r="B924" s="69"/>
      <c r="C924" s="194" t="s">
        <v>798</v>
      </c>
      <c r="D924" s="372" t="s">
        <v>85</v>
      </c>
      <c r="E924" s="392"/>
      <c r="F924" s="185">
        <v>100000</v>
      </c>
      <c r="G924" s="186">
        <v>10</v>
      </c>
      <c r="H924" s="187">
        <v>2</v>
      </c>
      <c r="I924" s="142">
        <f t="shared" ref="I924:I926" si="483">F924*G924*H924</f>
        <v>2000000</v>
      </c>
      <c r="J924" s="142"/>
      <c r="K924" s="142"/>
      <c r="L924" s="172">
        <f>I924+J924</f>
        <v>2000000</v>
      </c>
    </row>
    <row r="925" spans="1:12">
      <c r="B925" s="69"/>
      <c r="C925" s="194" t="s">
        <v>60</v>
      </c>
      <c r="D925" s="372" t="s">
        <v>86</v>
      </c>
      <c r="E925" s="392"/>
      <c r="F925" s="185"/>
      <c r="G925" s="186"/>
      <c r="H925" s="187"/>
      <c r="I925" s="142">
        <f t="shared" si="483"/>
        <v>0</v>
      </c>
      <c r="J925" s="142"/>
      <c r="K925" s="142"/>
      <c r="L925" s="172">
        <f t="shared" ref="L925:L926" si="484">I925+J925</f>
        <v>0</v>
      </c>
    </row>
    <row r="926" spans="1:12" ht="14.25" thickBot="1">
      <c r="B926" s="74"/>
      <c r="C926" s="195" t="s">
        <v>60</v>
      </c>
      <c r="D926" s="393" t="s">
        <v>87</v>
      </c>
      <c r="E926" s="394"/>
      <c r="F926" s="191"/>
      <c r="G926" s="192"/>
      <c r="H926" s="193"/>
      <c r="I926" s="157">
        <f t="shared" si="483"/>
        <v>0</v>
      </c>
      <c r="J926" s="157"/>
      <c r="K926" s="157"/>
      <c r="L926" s="172">
        <f t="shared" si="484"/>
        <v>0</v>
      </c>
    </row>
    <row r="927" spans="1:12">
      <c r="B927" s="69" t="s">
        <v>61</v>
      </c>
      <c r="C927" s="110" t="s">
        <v>13</v>
      </c>
      <c r="D927" s="397"/>
      <c r="E927" s="398"/>
      <c r="F927" s="158"/>
      <c r="G927" s="159"/>
      <c r="H927" s="160"/>
      <c r="I927" s="161">
        <f t="shared" ref="I927:J927" si="485">SUM(I928:I930)</f>
        <v>8000000</v>
      </c>
      <c r="J927" s="161">
        <f t="shared" si="485"/>
        <v>0</v>
      </c>
      <c r="K927" s="161"/>
      <c r="L927" s="175">
        <f>SUM(L928:L930)</f>
        <v>8000000</v>
      </c>
    </row>
    <row r="928" spans="1:12">
      <c r="B928" s="69"/>
      <c r="C928" s="194" t="s">
        <v>799</v>
      </c>
      <c r="D928" s="372" t="s">
        <v>85</v>
      </c>
      <c r="E928" s="392"/>
      <c r="F928" s="185">
        <v>200000</v>
      </c>
      <c r="G928" s="186">
        <v>20</v>
      </c>
      <c r="H928" s="187">
        <v>2</v>
      </c>
      <c r="I928" s="142">
        <f t="shared" ref="I928:I930" si="486">F928*G928*H928</f>
        <v>8000000</v>
      </c>
      <c r="J928" s="142"/>
      <c r="K928" s="142"/>
      <c r="L928" s="172">
        <f>I928+J928</f>
        <v>8000000</v>
      </c>
    </row>
    <row r="929" spans="2:12">
      <c r="B929" s="69"/>
      <c r="C929" s="194" t="s">
        <v>60</v>
      </c>
      <c r="D929" s="372" t="s">
        <v>86</v>
      </c>
      <c r="E929" s="392"/>
      <c r="F929" s="185"/>
      <c r="G929" s="186"/>
      <c r="H929" s="187"/>
      <c r="I929" s="142">
        <f t="shared" si="486"/>
        <v>0</v>
      </c>
      <c r="J929" s="142"/>
      <c r="K929" s="142"/>
      <c r="L929" s="172">
        <f t="shared" ref="L929:L930" si="487">I929+J929</f>
        <v>0</v>
      </c>
    </row>
    <row r="930" spans="2:12" ht="14.25" thickBot="1">
      <c r="B930" s="71"/>
      <c r="C930" s="196" t="s">
        <v>60</v>
      </c>
      <c r="D930" s="393" t="s">
        <v>87</v>
      </c>
      <c r="E930" s="394"/>
      <c r="F930" s="185"/>
      <c r="G930" s="186"/>
      <c r="H930" s="187"/>
      <c r="I930" s="143">
        <f t="shared" si="486"/>
        <v>0</v>
      </c>
      <c r="J930" s="143"/>
      <c r="K930" s="143"/>
      <c r="L930" s="172">
        <f t="shared" si="487"/>
        <v>0</v>
      </c>
    </row>
    <row r="931" spans="2:12">
      <c r="B931" s="105" t="s">
        <v>62</v>
      </c>
      <c r="C931" s="108" t="s">
        <v>13</v>
      </c>
      <c r="D931" s="395"/>
      <c r="E931" s="396"/>
      <c r="F931" s="151"/>
      <c r="G931" s="152"/>
      <c r="H931" s="153"/>
      <c r="I931" s="151">
        <f>I932+I936</f>
        <v>160000</v>
      </c>
      <c r="J931" s="151">
        <f>J932+J936</f>
        <v>0</v>
      </c>
      <c r="K931" s="151"/>
      <c r="L931" s="173">
        <f>L932+L936</f>
        <v>160000</v>
      </c>
    </row>
    <row r="932" spans="2:12">
      <c r="B932" s="130" t="s">
        <v>25</v>
      </c>
      <c r="C932" s="131" t="s">
        <v>13</v>
      </c>
      <c r="D932" s="390"/>
      <c r="E932" s="391"/>
      <c r="F932" s="162"/>
      <c r="G932" s="163"/>
      <c r="H932" s="164"/>
      <c r="I932" s="162">
        <f>SUM(I933:I935)</f>
        <v>160000</v>
      </c>
      <c r="J932" s="162">
        <f>SUM(J933:J935)</f>
        <v>0</v>
      </c>
      <c r="K932" s="162"/>
      <c r="L932" s="176">
        <f>SUM(L933:L935)</f>
        <v>160000</v>
      </c>
    </row>
    <row r="933" spans="2:12">
      <c r="B933" s="69"/>
      <c r="C933" s="214" t="s">
        <v>798</v>
      </c>
      <c r="D933" s="370"/>
      <c r="E933" s="371"/>
      <c r="F933" s="197">
        <v>80000</v>
      </c>
      <c r="G933" s="198">
        <v>1</v>
      </c>
      <c r="H933" s="199">
        <v>2</v>
      </c>
      <c r="I933" s="165">
        <f t="shared" ref="I933:I935" si="488">F933*G933*H933</f>
        <v>160000</v>
      </c>
      <c r="J933" s="165"/>
      <c r="K933" s="165"/>
      <c r="L933" s="177">
        <f>I933+J933</f>
        <v>160000</v>
      </c>
    </row>
    <row r="934" spans="2:12">
      <c r="B934" s="69"/>
      <c r="C934" s="212"/>
      <c r="D934" s="372"/>
      <c r="E934" s="373"/>
      <c r="F934" s="185"/>
      <c r="G934" s="186"/>
      <c r="H934" s="187"/>
      <c r="I934" s="142">
        <f t="shared" si="488"/>
        <v>0</v>
      </c>
      <c r="J934" s="142"/>
      <c r="K934" s="142"/>
      <c r="L934" s="177">
        <f t="shared" ref="L934:L935" si="489">I934+J934</f>
        <v>0</v>
      </c>
    </row>
    <row r="935" spans="2:12">
      <c r="B935" s="69"/>
      <c r="C935" s="213"/>
      <c r="D935" s="388"/>
      <c r="E935" s="389"/>
      <c r="F935" s="191"/>
      <c r="G935" s="192"/>
      <c r="H935" s="193"/>
      <c r="I935" s="150">
        <f t="shared" si="488"/>
        <v>0</v>
      </c>
      <c r="J935" s="150"/>
      <c r="K935" s="150"/>
      <c r="L935" s="177">
        <f t="shared" si="489"/>
        <v>0</v>
      </c>
    </row>
    <row r="936" spans="2:12">
      <c r="B936" s="130" t="s">
        <v>63</v>
      </c>
      <c r="C936" s="131" t="s">
        <v>13</v>
      </c>
      <c r="D936" s="390"/>
      <c r="E936" s="391"/>
      <c r="F936" s="162"/>
      <c r="G936" s="163"/>
      <c r="H936" s="164"/>
      <c r="I936" s="162">
        <f>SUM(I937:I939)</f>
        <v>0</v>
      </c>
      <c r="J936" s="162">
        <f>SUM(J937:J939)</f>
        <v>0</v>
      </c>
      <c r="K936" s="162"/>
      <c r="L936" s="176">
        <f>SUM(L937:L939)</f>
        <v>0</v>
      </c>
    </row>
    <row r="937" spans="2:12">
      <c r="B937" s="69"/>
      <c r="C937" s="200"/>
      <c r="D937" s="370"/>
      <c r="E937" s="371"/>
      <c r="F937" s="197"/>
      <c r="G937" s="198"/>
      <c r="H937" s="199">
        <v>2</v>
      </c>
      <c r="I937" s="165">
        <f>F937*G937*H937</f>
        <v>0</v>
      </c>
      <c r="J937" s="165"/>
      <c r="K937" s="165"/>
      <c r="L937" s="177">
        <f>I937+J937</f>
        <v>0</v>
      </c>
    </row>
    <row r="938" spans="2:12">
      <c r="B938" s="69"/>
      <c r="C938" s="201"/>
      <c r="D938" s="372"/>
      <c r="E938" s="373"/>
      <c r="F938" s="185"/>
      <c r="G938" s="186"/>
      <c r="H938" s="187"/>
      <c r="I938" s="142">
        <f t="shared" ref="I938:I939" si="490">F938*G938*H938</f>
        <v>0</v>
      </c>
      <c r="J938" s="142"/>
      <c r="K938" s="142"/>
      <c r="L938" s="177">
        <f t="shared" ref="L938:L939" si="491">I938+J938</f>
        <v>0</v>
      </c>
    </row>
    <row r="939" spans="2:12" ht="14.25" thickBot="1">
      <c r="B939" s="71"/>
      <c r="C939" s="202"/>
      <c r="D939" s="374"/>
      <c r="E939" s="375"/>
      <c r="F939" s="188"/>
      <c r="G939" s="189"/>
      <c r="H939" s="190"/>
      <c r="I939" s="143">
        <f t="shared" si="490"/>
        <v>0</v>
      </c>
      <c r="J939" s="143"/>
      <c r="K939" s="143"/>
      <c r="L939" s="177">
        <f t="shared" si="491"/>
        <v>0</v>
      </c>
    </row>
    <row r="940" spans="2:12" ht="30.75" customHeight="1" thickBot="1">
      <c r="B940" s="291" t="s">
        <v>898</v>
      </c>
      <c r="C940" s="107" t="s">
        <v>13</v>
      </c>
      <c r="D940" s="386" t="s">
        <v>26</v>
      </c>
      <c r="E940" s="387"/>
      <c r="F940" s="208">
        <v>9000</v>
      </c>
      <c r="G940" s="209">
        <v>20</v>
      </c>
      <c r="H940" s="210">
        <v>2</v>
      </c>
      <c r="I940" s="147">
        <f>F940*G940*H940</f>
        <v>360000</v>
      </c>
      <c r="J940" s="147"/>
      <c r="K940" s="147"/>
      <c r="L940" s="171">
        <f>I940+J940</f>
        <v>360000</v>
      </c>
    </row>
    <row r="941" spans="2:12">
      <c r="B941" s="129" t="s">
        <v>28</v>
      </c>
      <c r="C941" s="106" t="s">
        <v>13</v>
      </c>
      <c r="D941" s="380"/>
      <c r="E941" s="381"/>
      <c r="F941" s="144"/>
      <c r="G941" s="145"/>
      <c r="H941" s="146"/>
      <c r="I941" s="144">
        <f t="shared" ref="I941:J941" si="492">SUM(I942:I944)</f>
        <v>2400000</v>
      </c>
      <c r="J941" s="144">
        <f t="shared" si="492"/>
        <v>0</v>
      </c>
      <c r="K941" s="144"/>
      <c r="L941" s="170">
        <f t="shared" ref="L941" si="493">SUM(L942:L944)</f>
        <v>2400000</v>
      </c>
    </row>
    <row r="942" spans="2:12">
      <c r="B942" s="69"/>
      <c r="C942" s="200"/>
      <c r="D942" s="370"/>
      <c r="E942" s="371"/>
      <c r="F942" s="197">
        <v>60000</v>
      </c>
      <c r="G942" s="198">
        <v>20</v>
      </c>
      <c r="H942" s="199">
        <v>2</v>
      </c>
      <c r="I942" s="165">
        <f t="shared" ref="I942:I943" si="494">F942*G942*H942</f>
        <v>2400000</v>
      </c>
      <c r="J942" s="165"/>
      <c r="K942" s="165"/>
      <c r="L942" s="177">
        <f>I942+J942</f>
        <v>2400000</v>
      </c>
    </row>
    <row r="943" spans="2:12">
      <c r="B943" s="69"/>
      <c r="C943" s="201"/>
      <c r="D943" s="372"/>
      <c r="E943" s="373"/>
      <c r="F943" s="185"/>
      <c r="G943" s="186"/>
      <c r="H943" s="187"/>
      <c r="I943" s="142">
        <f t="shared" si="494"/>
        <v>0</v>
      </c>
      <c r="J943" s="142"/>
      <c r="K943" s="142"/>
      <c r="L943" s="177">
        <f t="shared" ref="L943:L944" si="495">I943+J943</f>
        <v>0</v>
      </c>
    </row>
    <row r="944" spans="2:12" ht="14.25" thickBot="1">
      <c r="B944" s="71"/>
      <c r="C944" s="202"/>
      <c r="D944" s="374"/>
      <c r="E944" s="375"/>
      <c r="F944" s="188"/>
      <c r="G944" s="189"/>
      <c r="H944" s="190"/>
      <c r="I944" s="143">
        <f>F944*G944*H944</f>
        <v>0</v>
      </c>
      <c r="J944" s="143"/>
      <c r="K944" s="143"/>
      <c r="L944" s="177">
        <f t="shared" si="495"/>
        <v>0</v>
      </c>
    </row>
    <row r="945" spans="1:12">
      <c r="B945" s="105" t="s">
        <v>29</v>
      </c>
      <c r="C945" s="107" t="s">
        <v>13</v>
      </c>
      <c r="D945" s="384" t="s">
        <v>29</v>
      </c>
      <c r="E945" s="385"/>
      <c r="F945" s="147"/>
      <c r="G945" s="148"/>
      <c r="H945" s="149"/>
      <c r="I945" s="147">
        <f t="shared" ref="I945:J945" si="496">SUM(I946:I948)</f>
        <v>800000</v>
      </c>
      <c r="J945" s="147">
        <f t="shared" si="496"/>
        <v>0</v>
      </c>
      <c r="K945" s="147"/>
      <c r="L945" s="171">
        <f t="shared" ref="L945" si="497">SUM(L946:L948)</f>
        <v>800000</v>
      </c>
    </row>
    <row r="946" spans="1:12">
      <c r="B946" s="69"/>
      <c r="C946" s="70" t="s">
        <v>64</v>
      </c>
      <c r="D946" s="372"/>
      <c r="E946" s="373"/>
      <c r="F946" s="185">
        <v>20000</v>
      </c>
      <c r="G946" s="186">
        <v>20</v>
      </c>
      <c r="H946" s="187">
        <v>2</v>
      </c>
      <c r="I946" s="142">
        <f t="shared" ref="I946:I948" si="498">F946*G946*H946</f>
        <v>800000</v>
      </c>
      <c r="J946" s="142"/>
      <c r="K946" s="142"/>
      <c r="L946" s="172">
        <f>I946+J946</f>
        <v>800000</v>
      </c>
    </row>
    <row r="947" spans="1:12">
      <c r="B947" s="69"/>
      <c r="C947" s="70" t="s">
        <v>65</v>
      </c>
      <c r="D947" s="372"/>
      <c r="E947" s="373"/>
      <c r="F947" s="185"/>
      <c r="G947" s="186"/>
      <c r="H947" s="187"/>
      <c r="I947" s="142">
        <f t="shared" si="498"/>
        <v>0</v>
      </c>
      <c r="J947" s="142"/>
      <c r="K947" s="142"/>
      <c r="L947" s="172">
        <f t="shared" ref="L947:L948" si="499">I947+J947</f>
        <v>0</v>
      </c>
    </row>
    <row r="948" spans="1:12" ht="14.25" thickBot="1">
      <c r="B948" s="71"/>
      <c r="C948" s="72"/>
      <c r="D948" s="374"/>
      <c r="E948" s="375"/>
      <c r="F948" s="188"/>
      <c r="G948" s="189"/>
      <c r="H948" s="190"/>
      <c r="I948" s="143">
        <f t="shared" si="498"/>
        <v>0</v>
      </c>
      <c r="J948" s="143"/>
      <c r="K948" s="143"/>
      <c r="L948" s="172">
        <f t="shared" si="499"/>
        <v>0</v>
      </c>
    </row>
    <row r="949" spans="1:12">
      <c r="B949" s="129" t="s">
        <v>66</v>
      </c>
      <c r="C949" s="106" t="s">
        <v>13</v>
      </c>
      <c r="D949" s="380"/>
      <c r="E949" s="381"/>
      <c r="F949" s="144"/>
      <c r="G949" s="145"/>
      <c r="H949" s="146"/>
      <c r="I949" s="144">
        <f t="shared" ref="I949:J949" si="500">SUM(I950:I952)</f>
        <v>120000</v>
      </c>
      <c r="J949" s="144">
        <f t="shared" si="500"/>
        <v>0</v>
      </c>
      <c r="K949" s="144"/>
      <c r="L949" s="170">
        <f t="shared" ref="L949" si="501">SUM(L950:L952)</f>
        <v>120000</v>
      </c>
    </row>
    <row r="950" spans="1:12">
      <c r="B950" s="69"/>
      <c r="C950" s="211" t="s">
        <v>797</v>
      </c>
      <c r="D950" s="370"/>
      <c r="E950" s="371"/>
      <c r="F950" s="197">
        <v>3000</v>
      </c>
      <c r="G950" s="198">
        <v>20</v>
      </c>
      <c r="H950" s="199">
        <v>2</v>
      </c>
      <c r="I950" s="165">
        <f t="shared" ref="I950:I952" si="502">F950*G950*H950</f>
        <v>120000</v>
      </c>
      <c r="J950" s="165"/>
      <c r="K950" s="165"/>
      <c r="L950" s="177">
        <f>I950+J950</f>
        <v>120000</v>
      </c>
    </row>
    <row r="951" spans="1:12">
      <c r="B951" s="69"/>
      <c r="C951" s="70" t="s">
        <v>34</v>
      </c>
      <c r="D951" s="372"/>
      <c r="E951" s="373"/>
      <c r="F951" s="185"/>
      <c r="G951" s="186"/>
      <c r="H951" s="187"/>
      <c r="I951" s="142">
        <f t="shared" si="502"/>
        <v>0</v>
      </c>
      <c r="J951" s="142"/>
      <c r="K951" s="142"/>
      <c r="L951" s="177">
        <f t="shared" ref="L951:L952" si="503">I951+J951</f>
        <v>0</v>
      </c>
    </row>
    <row r="952" spans="1:12" ht="14.25" thickBot="1">
      <c r="B952" s="71"/>
      <c r="C952" s="72"/>
      <c r="D952" s="374"/>
      <c r="E952" s="375"/>
      <c r="F952" s="188"/>
      <c r="G952" s="189"/>
      <c r="H952" s="190"/>
      <c r="I952" s="143">
        <f t="shared" si="502"/>
        <v>0</v>
      </c>
      <c r="J952" s="143"/>
      <c r="K952" s="143"/>
      <c r="L952" s="177">
        <f t="shared" si="503"/>
        <v>0</v>
      </c>
    </row>
    <row r="953" spans="1:12">
      <c r="B953" s="105" t="s">
        <v>67</v>
      </c>
      <c r="C953" s="107" t="s">
        <v>13</v>
      </c>
      <c r="D953" s="382">
        <f>I953/(I914+I915+I918+I922+I931+I940+I941+I945+I949)</f>
        <v>7.0198660963659287E-2</v>
      </c>
      <c r="E953" s="383"/>
      <c r="F953" s="147"/>
      <c r="G953" s="148"/>
      <c r="H953" s="149"/>
      <c r="I953" s="147">
        <f t="shared" ref="I953:J953" si="504">SUM(I954:I956)</f>
        <v>1126000</v>
      </c>
      <c r="J953" s="147">
        <f t="shared" si="504"/>
        <v>0</v>
      </c>
      <c r="K953" s="147"/>
      <c r="L953" s="171">
        <f t="shared" ref="L953" si="505">SUM(L954:L956)</f>
        <v>1126000</v>
      </c>
    </row>
    <row r="954" spans="1:12" ht="16.5" customHeight="1">
      <c r="B954" s="376" t="s">
        <v>81</v>
      </c>
      <c r="C954" s="70" t="s">
        <v>27</v>
      </c>
      <c r="D954" s="372"/>
      <c r="E954" s="373"/>
      <c r="F954" s="185">
        <v>33000</v>
      </c>
      <c r="G954" s="186">
        <v>1</v>
      </c>
      <c r="H954" s="187">
        <v>2</v>
      </c>
      <c r="I954" s="142">
        <f t="shared" ref="I954:I956" si="506">F954*G954*H954</f>
        <v>66000</v>
      </c>
      <c r="J954" s="142"/>
      <c r="K954" s="142"/>
      <c r="L954" s="172">
        <f>I954+J954</f>
        <v>66000</v>
      </c>
    </row>
    <row r="955" spans="1:12">
      <c r="B955" s="376"/>
      <c r="C955" s="70" t="s">
        <v>30</v>
      </c>
      <c r="D955" s="372"/>
      <c r="E955" s="373"/>
      <c r="F955" s="185">
        <v>30000</v>
      </c>
      <c r="G955" s="186">
        <v>1</v>
      </c>
      <c r="H955" s="187">
        <v>2</v>
      </c>
      <c r="I955" s="142">
        <f t="shared" si="506"/>
        <v>60000</v>
      </c>
      <c r="J955" s="142"/>
      <c r="K955" s="142"/>
      <c r="L955" s="172">
        <f t="shared" ref="L955:L956" si="507">I955+J955</f>
        <v>60000</v>
      </c>
    </row>
    <row r="956" spans="1:12" ht="19.5" customHeight="1" thickBot="1">
      <c r="B956" s="377"/>
      <c r="C956" s="72" t="s">
        <v>33</v>
      </c>
      <c r="D956" s="374"/>
      <c r="E956" s="375"/>
      <c r="F956" s="188">
        <v>500000</v>
      </c>
      <c r="G956" s="189">
        <v>1</v>
      </c>
      <c r="H956" s="190">
        <v>2</v>
      </c>
      <c r="I956" s="143">
        <f t="shared" si="506"/>
        <v>1000000</v>
      </c>
      <c r="J956" s="143"/>
      <c r="K956" s="143"/>
      <c r="L956" s="172">
        <f t="shared" si="507"/>
        <v>1000000</v>
      </c>
    </row>
    <row r="957" spans="1:12" ht="18" customHeight="1">
      <c r="B957" s="124" t="s">
        <v>793</v>
      </c>
      <c r="C957" s="125" t="s">
        <v>23</v>
      </c>
      <c r="D957" s="378"/>
      <c r="E957" s="379"/>
      <c r="F957" s="126"/>
      <c r="G957" s="127"/>
      <c r="H957" s="128"/>
      <c r="I957" s="126">
        <f>SUM(I958:I961)</f>
        <v>1300000</v>
      </c>
      <c r="J957" s="126">
        <f>SUM(J958:J961)</f>
        <v>0</v>
      </c>
      <c r="K957" s="126"/>
      <c r="L957" s="178">
        <f>SUM(L958:L961)</f>
        <v>1300000</v>
      </c>
    </row>
    <row r="958" spans="1:12">
      <c r="A958" t="str">
        <f>B901&amp;"식비"</f>
        <v>15식비</v>
      </c>
      <c r="B958" s="111"/>
      <c r="C958" s="110" t="s">
        <v>68</v>
      </c>
      <c r="D958" s="370"/>
      <c r="E958" s="371"/>
      <c r="F958" s="197">
        <v>15000</v>
      </c>
      <c r="G958" s="198">
        <v>20</v>
      </c>
      <c r="H958" s="199">
        <v>2</v>
      </c>
      <c r="I958" s="161">
        <f t="shared" ref="I958:I961" si="508">F958*G958*H958</f>
        <v>600000</v>
      </c>
      <c r="J958" s="161"/>
      <c r="K958" s="161"/>
      <c r="L958" s="175">
        <f>I958+J958</f>
        <v>600000</v>
      </c>
    </row>
    <row r="959" spans="1:12">
      <c r="A959" t="str">
        <f>B901&amp;"숙박비"</f>
        <v>15숙박비</v>
      </c>
      <c r="B959" s="111"/>
      <c r="C959" s="112" t="s">
        <v>82</v>
      </c>
      <c r="D959" s="372"/>
      <c r="E959" s="373"/>
      <c r="F959" s="191"/>
      <c r="G959" s="192"/>
      <c r="H959" s="193"/>
      <c r="I959" s="166">
        <f t="shared" si="508"/>
        <v>0</v>
      </c>
      <c r="J959" s="166"/>
      <c r="K959" s="166"/>
      <c r="L959" s="175">
        <f t="shared" ref="L959:L961" si="509">I959+J959</f>
        <v>0</v>
      </c>
    </row>
    <row r="960" spans="1:12">
      <c r="A960" t="str">
        <f>B901&amp;"수당"</f>
        <v>15수당</v>
      </c>
      <c r="B960" s="111"/>
      <c r="C960" s="112" t="s">
        <v>20</v>
      </c>
      <c r="D960" s="203"/>
      <c r="E960" s="204"/>
      <c r="F960" s="191">
        <v>300000</v>
      </c>
      <c r="G960" s="192">
        <v>1</v>
      </c>
      <c r="H960" s="193">
        <v>1</v>
      </c>
      <c r="I960" s="166">
        <f t="shared" si="508"/>
        <v>300000</v>
      </c>
      <c r="J960" s="166"/>
      <c r="K960" s="166"/>
      <c r="L960" s="175">
        <f t="shared" si="509"/>
        <v>300000</v>
      </c>
    </row>
    <row r="961" spans="1:12" ht="14.25" thickBot="1">
      <c r="A961" t="str">
        <f>B901&amp;"임금"</f>
        <v>15임금</v>
      </c>
      <c r="B961" s="113"/>
      <c r="C961" s="114" t="s">
        <v>83</v>
      </c>
      <c r="D961" s="374"/>
      <c r="E961" s="375"/>
      <c r="F961" s="188">
        <v>400000</v>
      </c>
      <c r="G961" s="189">
        <v>1</v>
      </c>
      <c r="H961" s="190">
        <v>1</v>
      </c>
      <c r="I961" s="167">
        <f t="shared" si="508"/>
        <v>400000</v>
      </c>
      <c r="J961" s="167"/>
      <c r="K961" s="167"/>
      <c r="L961" s="179">
        <f t="shared" si="509"/>
        <v>400000</v>
      </c>
    </row>
    <row r="962" spans="1:12" ht="37.9" customHeight="1"/>
    <row r="963" spans="1:12" ht="37.9" customHeight="1" thickBot="1"/>
    <row r="964" spans="1:12" ht="33.75" customHeight="1">
      <c r="B964" s="123" t="s">
        <v>69</v>
      </c>
      <c r="C964" s="427" t="s">
        <v>43</v>
      </c>
      <c r="D964" s="427"/>
      <c r="E964" s="96" t="s">
        <v>790</v>
      </c>
      <c r="F964" s="96" t="s">
        <v>44</v>
      </c>
      <c r="G964" s="96" t="s">
        <v>45</v>
      </c>
      <c r="H964" s="96" t="s">
        <v>46</v>
      </c>
      <c r="I964" s="96" t="s">
        <v>47</v>
      </c>
      <c r="J964" s="96" t="s">
        <v>48</v>
      </c>
      <c r="K964" s="135"/>
      <c r="L964" s="65"/>
    </row>
    <row r="965" spans="1:12" ht="24.75" customHeight="1" thickBot="1">
      <c r="B965" s="296">
        <f>B901+1</f>
        <v>16</v>
      </c>
      <c r="C965" s="428" t="s">
        <v>800</v>
      </c>
      <c r="D965" s="428"/>
      <c r="E965" s="141" t="s">
        <v>791</v>
      </c>
      <c r="F965" s="141">
        <v>3</v>
      </c>
      <c r="G965" s="215">
        <v>30</v>
      </c>
      <c r="H965" s="141">
        <v>20</v>
      </c>
      <c r="I965" s="141">
        <v>2</v>
      </c>
      <c r="J965" s="104">
        <f>H965*I965</f>
        <v>40</v>
      </c>
      <c r="K965" s="136"/>
      <c r="L965" s="66"/>
    </row>
    <row r="966" spans="1:12" ht="14.25" thickBot="1">
      <c r="B966" s="64"/>
      <c r="C966" s="64"/>
      <c r="D966" s="64"/>
      <c r="E966" s="64"/>
      <c r="F966" s="64"/>
      <c r="G966" s="64"/>
      <c r="H966" s="64"/>
      <c r="I966" s="64"/>
      <c r="J966" s="64"/>
      <c r="K966" s="137"/>
      <c r="L966" s="64"/>
    </row>
    <row r="967" spans="1:12" ht="18.75" customHeight="1">
      <c r="B967" s="421" t="s">
        <v>80</v>
      </c>
      <c r="C967" s="422"/>
      <c r="D967" s="422"/>
      <c r="E967" s="423" t="s">
        <v>785</v>
      </c>
      <c r="F967" s="422"/>
      <c r="G967" s="425" t="s">
        <v>84</v>
      </c>
      <c r="H967" s="423" t="s">
        <v>786</v>
      </c>
      <c r="I967" s="423" t="s">
        <v>787</v>
      </c>
      <c r="J967" s="408" t="s">
        <v>784</v>
      </c>
      <c r="K967" s="138"/>
      <c r="L967" s="64"/>
    </row>
    <row r="968" spans="1:12" ht="47.25" customHeight="1">
      <c r="B968" s="97" t="s">
        <v>22</v>
      </c>
      <c r="C968" s="98" t="s">
        <v>23</v>
      </c>
      <c r="D968" s="216" t="s">
        <v>801</v>
      </c>
      <c r="E968" s="424"/>
      <c r="F968" s="424"/>
      <c r="G968" s="426"/>
      <c r="H968" s="424"/>
      <c r="I968" s="424"/>
      <c r="J968" s="409"/>
      <c r="K968" s="139"/>
      <c r="L968" s="64"/>
    </row>
    <row r="969" spans="1:12" ht="18" customHeight="1">
      <c r="B969" s="67" t="s">
        <v>23</v>
      </c>
      <c r="C969" s="121">
        <f>SUM(C970:C971)</f>
        <v>18466192</v>
      </c>
      <c r="D969" s="410">
        <f>ROUNDDOWN(C970/G965/J965,0)</f>
        <v>14305</v>
      </c>
      <c r="E969" s="412" t="s">
        <v>820</v>
      </c>
      <c r="F969" s="412"/>
      <c r="G969" s="412">
        <v>6</v>
      </c>
      <c r="H969" s="414">
        <v>190306</v>
      </c>
      <c r="I969" s="417">
        <v>6850</v>
      </c>
      <c r="J969" s="419">
        <f>D969/I969</f>
        <v>2.0883211678832119</v>
      </c>
      <c r="K969" s="140"/>
      <c r="L969" s="64"/>
    </row>
    <row r="970" spans="1:12" ht="18" customHeight="1">
      <c r="B970" s="67" t="s">
        <v>796</v>
      </c>
      <c r="C970" s="121">
        <f>L977</f>
        <v>17166192</v>
      </c>
      <c r="D970" s="410"/>
      <c r="E970" s="412"/>
      <c r="F970" s="412"/>
      <c r="G970" s="412"/>
      <c r="H970" s="415"/>
      <c r="I970" s="417"/>
      <c r="J970" s="419"/>
      <c r="K970" s="140"/>
      <c r="L970" s="64"/>
    </row>
    <row r="971" spans="1:12" ht="18" customHeight="1" thickBot="1">
      <c r="B971" s="68" t="s">
        <v>795</v>
      </c>
      <c r="C971" s="122">
        <f>L1021</f>
        <v>1300000</v>
      </c>
      <c r="D971" s="411"/>
      <c r="E971" s="413"/>
      <c r="F971" s="413"/>
      <c r="G971" s="413"/>
      <c r="H971" s="416"/>
      <c r="I971" s="418"/>
      <c r="J971" s="420"/>
      <c r="K971" s="140"/>
      <c r="L971" s="64"/>
    </row>
    <row r="972" spans="1:12" ht="18" customHeight="1">
      <c r="B972" s="180"/>
      <c r="C972" s="205"/>
      <c r="D972" s="206"/>
      <c r="E972" s="181"/>
      <c r="F972" s="181"/>
      <c r="G972" s="181"/>
      <c r="H972" s="183"/>
      <c r="I972" s="184"/>
      <c r="J972" s="207"/>
      <c r="K972" s="182"/>
      <c r="L972" s="64"/>
    </row>
    <row r="973" spans="1:12" ht="14.25" thickBot="1">
      <c r="B973" s="64"/>
      <c r="C973" s="64"/>
      <c r="D973" s="64"/>
      <c r="E973" s="64"/>
      <c r="F973" s="64"/>
      <c r="G973" s="64"/>
      <c r="H973" s="64"/>
      <c r="I973" s="64"/>
      <c r="J973" s="64"/>
      <c r="K973" s="64"/>
      <c r="L973" s="64"/>
    </row>
    <row r="974" spans="1:12" ht="19.5" customHeight="1" thickBot="1">
      <c r="B974" s="64"/>
      <c r="C974" s="64"/>
      <c r="D974" s="64"/>
      <c r="E974" s="64"/>
      <c r="F974" s="297" t="s">
        <v>75</v>
      </c>
      <c r="G974" s="298"/>
      <c r="H974" s="298"/>
      <c r="I974" s="300"/>
      <c r="J974" s="301" t="s">
        <v>35</v>
      </c>
      <c r="K974" s="302"/>
      <c r="L974" s="303" t="s">
        <v>77</v>
      </c>
    </row>
    <row r="975" spans="1:12" ht="18.75" customHeight="1" thickBot="1">
      <c r="B975" s="75" t="s">
        <v>31</v>
      </c>
      <c r="C975" s="76" t="s">
        <v>51</v>
      </c>
      <c r="D975" s="404" t="s">
        <v>52</v>
      </c>
      <c r="E975" s="405"/>
      <c r="F975" s="75" t="s">
        <v>53</v>
      </c>
      <c r="G975" s="76" t="s">
        <v>54</v>
      </c>
      <c r="H975" s="77" t="s">
        <v>21</v>
      </c>
      <c r="I975" s="75" t="s">
        <v>49</v>
      </c>
      <c r="J975" s="132" t="s">
        <v>788</v>
      </c>
      <c r="K975" s="304" t="s">
        <v>789</v>
      </c>
      <c r="L975" s="303" t="s">
        <v>49</v>
      </c>
    </row>
    <row r="976" spans="1:12" ht="21" customHeight="1" thickBot="1">
      <c r="B976" s="78" t="s">
        <v>23</v>
      </c>
      <c r="C976" s="79"/>
      <c r="D976" s="404"/>
      <c r="E976" s="405"/>
      <c r="F976" s="80"/>
      <c r="G976" s="81"/>
      <c r="H976" s="82"/>
      <c r="I976" s="83">
        <f>I977+I1021</f>
        <v>18466192</v>
      </c>
      <c r="J976" s="133"/>
      <c r="K976" s="133"/>
      <c r="L976" s="168">
        <f>L977+L1021</f>
        <v>18466192</v>
      </c>
    </row>
    <row r="977" spans="1:12" ht="21.75" customHeight="1" thickBot="1">
      <c r="A977" t="str">
        <f>B965&amp;"훈련비"</f>
        <v>16훈련비</v>
      </c>
      <c r="B977" s="99" t="s">
        <v>794</v>
      </c>
      <c r="C977" s="100" t="s">
        <v>23</v>
      </c>
      <c r="D977" s="406"/>
      <c r="E977" s="407"/>
      <c r="F977" s="101"/>
      <c r="G977" s="102"/>
      <c r="H977" s="103"/>
      <c r="I977" s="101">
        <f>I978+I979+I982+I986+I995+I1004+I1005+I1009+I1013+I1017</f>
        <v>17166192</v>
      </c>
      <c r="J977" s="101">
        <f>J978+J979+J982+J986+J995+J1004+J1005+J1009+J1013+J1017</f>
        <v>0</v>
      </c>
      <c r="K977" s="101"/>
      <c r="L977" s="169">
        <f>L978+L979+L982+L986+L995+L1004+L1005+L1009+L1013+L1017</f>
        <v>17166192</v>
      </c>
    </row>
    <row r="978" spans="1:12" ht="14.25" thickBot="1">
      <c r="B978" s="105" t="s">
        <v>55</v>
      </c>
      <c r="C978" s="106" t="s">
        <v>13</v>
      </c>
      <c r="D978" s="401" t="s">
        <v>55</v>
      </c>
      <c r="E978" s="402"/>
      <c r="F978" s="288">
        <v>12506</v>
      </c>
      <c r="G978" s="289">
        <v>16</v>
      </c>
      <c r="H978" s="290">
        <v>2</v>
      </c>
      <c r="I978" s="144">
        <f>F978*G978*H978</f>
        <v>400192</v>
      </c>
      <c r="J978" s="144"/>
      <c r="K978" s="144"/>
      <c r="L978" s="170">
        <f>I978+J978</f>
        <v>400192</v>
      </c>
    </row>
    <row r="979" spans="1:12">
      <c r="B979" s="105" t="s">
        <v>56</v>
      </c>
      <c r="C979" s="107" t="s">
        <v>13</v>
      </c>
      <c r="D979" s="384"/>
      <c r="E979" s="403"/>
      <c r="F979" s="147"/>
      <c r="G979" s="148"/>
      <c r="H979" s="149"/>
      <c r="I979" s="147">
        <f t="shared" ref="I979:J979" si="510">SUM(I980:I981)</f>
        <v>0</v>
      </c>
      <c r="J979" s="147">
        <f t="shared" si="510"/>
        <v>0</v>
      </c>
      <c r="K979" s="147"/>
      <c r="L979" s="171">
        <f t="shared" ref="L979" si="511">SUM(L980:L981)</f>
        <v>0</v>
      </c>
    </row>
    <row r="980" spans="1:12">
      <c r="B980" s="69"/>
      <c r="C980" s="70" t="s">
        <v>57</v>
      </c>
      <c r="D980" s="372"/>
      <c r="E980" s="392"/>
      <c r="F980" s="185"/>
      <c r="G980" s="186"/>
      <c r="H980" s="187"/>
      <c r="I980" s="142">
        <f>F980*G980*H980</f>
        <v>0</v>
      </c>
      <c r="J980" s="142"/>
      <c r="K980" s="142"/>
      <c r="L980" s="172">
        <f>I980+J980</f>
        <v>0</v>
      </c>
    </row>
    <row r="981" spans="1:12" ht="14.25" thickBot="1">
      <c r="B981" s="71"/>
      <c r="C981" s="72"/>
      <c r="D981" s="374"/>
      <c r="E981" s="399"/>
      <c r="F981" s="188"/>
      <c r="G981" s="189"/>
      <c r="H981" s="190"/>
      <c r="I981" s="143">
        <f>F981*G981*H981</f>
        <v>0</v>
      </c>
      <c r="J981" s="143"/>
      <c r="K981" s="143"/>
      <c r="L981" s="172">
        <f>I981+J981</f>
        <v>0</v>
      </c>
    </row>
    <row r="982" spans="1:12">
      <c r="B982" s="105" t="s">
        <v>58</v>
      </c>
      <c r="C982" s="107" t="s">
        <v>13</v>
      </c>
      <c r="D982" s="384"/>
      <c r="E982" s="403"/>
      <c r="F982" s="147"/>
      <c r="G982" s="148"/>
      <c r="H982" s="149"/>
      <c r="I982" s="147">
        <f t="shared" ref="I982:J982" si="512">SUM(I983:I985)</f>
        <v>1800000</v>
      </c>
      <c r="J982" s="147">
        <f t="shared" si="512"/>
        <v>0</v>
      </c>
      <c r="K982" s="147"/>
      <c r="L982" s="171">
        <f t="shared" ref="L982" si="513">SUM(L983:L985)</f>
        <v>1800000</v>
      </c>
    </row>
    <row r="983" spans="1:12">
      <c r="B983" s="69"/>
      <c r="C983" s="70" t="s">
        <v>57</v>
      </c>
      <c r="D983" s="372"/>
      <c r="E983" s="392"/>
      <c r="F983" s="185">
        <v>900000</v>
      </c>
      <c r="G983" s="186">
        <v>1</v>
      </c>
      <c r="H983" s="187">
        <v>2</v>
      </c>
      <c r="I983" s="142">
        <f t="shared" ref="I983:I985" si="514">F983*G983*H983</f>
        <v>1800000</v>
      </c>
      <c r="J983" s="142"/>
      <c r="K983" s="142"/>
      <c r="L983" s="172">
        <f>I983+J983</f>
        <v>1800000</v>
      </c>
    </row>
    <row r="984" spans="1:12">
      <c r="B984" s="69"/>
      <c r="C984" s="70"/>
      <c r="D984" s="372"/>
      <c r="E984" s="392"/>
      <c r="F984" s="185"/>
      <c r="G984" s="186"/>
      <c r="H984" s="187"/>
      <c r="I984" s="142">
        <f t="shared" si="514"/>
        <v>0</v>
      </c>
      <c r="J984" s="142"/>
      <c r="K984" s="142"/>
      <c r="L984" s="172">
        <f t="shared" ref="L984:L985" si="515">I984+J984</f>
        <v>0</v>
      </c>
    </row>
    <row r="985" spans="1:12" ht="14.25" thickBot="1">
      <c r="B985" s="71"/>
      <c r="C985" s="72"/>
      <c r="D985" s="374"/>
      <c r="E985" s="399"/>
      <c r="F985" s="191"/>
      <c r="G985" s="192"/>
      <c r="H985" s="193"/>
      <c r="I985" s="143">
        <f t="shared" si="514"/>
        <v>0</v>
      </c>
      <c r="J985" s="143"/>
      <c r="K985" s="143"/>
      <c r="L985" s="172">
        <f t="shared" si="515"/>
        <v>0</v>
      </c>
    </row>
    <row r="986" spans="1:12">
      <c r="B986" s="105" t="s">
        <v>24</v>
      </c>
      <c r="C986" s="108" t="s">
        <v>13</v>
      </c>
      <c r="D986" s="380"/>
      <c r="E986" s="400"/>
      <c r="F986" s="151"/>
      <c r="G986" s="152"/>
      <c r="H986" s="153"/>
      <c r="I986" s="151">
        <f>I987+I991</f>
        <v>10000000</v>
      </c>
      <c r="J986" s="151">
        <f>J987+J991</f>
        <v>0</v>
      </c>
      <c r="K986" s="151"/>
      <c r="L986" s="173">
        <f>L987+L991</f>
        <v>10000000</v>
      </c>
    </row>
    <row r="987" spans="1:12">
      <c r="B987" s="73" t="s">
        <v>59</v>
      </c>
      <c r="C987" s="109" t="s">
        <v>13</v>
      </c>
      <c r="D987" s="397"/>
      <c r="E987" s="398"/>
      <c r="F987" s="154"/>
      <c r="G987" s="155"/>
      <c r="H987" s="156"/>
      <c r="I987" s="154">
        <f t="shared" ref="I987:J987" si="516">SUM(I988:I990)</f>
        <v>2000000</v>
      </c>
      <c r="J987" s="154">
        <f t="shared" si="516"/>
        <v>0</v>
      </c>
      <c r="K987" s="154"/>
      <c r="L987" s="174">
        <f>SUM(L988:L990)</f>
        <v>2000000</v>
      </c>
    </row>
    <row r="988" spans="1:12">
      <c r="B988" s="69"/>
      <c r="C988" s="194" t="s">
        <v>798</v>
      </c>
      <c r="D988" s="372" t="s">
        <v>85</v>
      </c>
      <c r="E988" s="392"/>
      <c r="F988" s="185">
        <v>100000</v>
      </c>
      <c r="G988" s="186">
        <v>10</v>
      </c>
      <c r="H988" s="187">
        <v>2</v>
      </c>
      <c r="I988" s="142">
        <f t="shared" ref="I988:I990" si="517">F988*G988*H988</f>
        <v>2000000</v>
      </c>
      <c r="J988" s="142"/>
      <c r="K988" s="142"/>
      <c r="L988" s="172">
        <f>I988+J988</f>
        <v>2000000</v>
      </c>
    </row>
    <row r="989" spans="1:12">
      <c r="B989" s="69"/>
      <c r="C989" s="194" t="s">
        <v>60</v>
      </c>
      <c r="D989" s="372" t="s">
        <v>86</v>
      </c>
      <c r="E989" s="392"/>
      <c r="F989" s="185"/>
      <c r="G989" s="186"/>
      <c r="H989" s="187"/>
      <c r="I989" s="142">
        <f t="shared" si="517"/>
        <v>0</v>
      </c>
      <c r="J989" s="142"/>
      <c r="K989" s="142"/>
      <c r="L989" s="172">
        <f t="shared" ref="L989:L990" si="518">I989+J989</f>
        <v>0</v>
      </c>
    </row>
    <row r="990" spans="1:12" ht="14.25" thickBot="1">
      <c r="B990" s="74"/>
      <c r="C990" s="195" t="s">
        <v>60</v>
      </c>
      <c r="D990" s="393" t="s">
        <v>87</v>
      </c>
      <c r="E990" s="394"/>
      <c r="F990" s="191"/>
      <c r="G990" s="192"/>
      <c r="H990" s="193"/>
      <c r="I990" s="157">
        <f t="shared" si="517"/>
        <v>0</v>
      </c>
      <c r="J990" s="157"/>
      <c r="K990" s="157"/>
      <c r="L990" s="172">
        <f t="shared" si="518"/>
        <v>0</v>
      </c>
    </row>
    <row r="991" spans="1:12">
      <c r="B991" s="69" t="s">
        <v>61</v>
      </c>
      <c r="C991" s="110" t="s">
        <v>13</v>
      </c>
      <c r="D991" s="397"/>
      <c r="E991" s="398"/>
      <c r="F991" s="158"/>
      <c r="G991" s="159"/>
      <c r="H991" s="160"/>
      <c r="I991" s="161">
        <f t="shared" ref="I991:J991" si="519">SUM(I992:I994)</f>
        <v>8000000</v>
      </c>
      <c r="J991" s="161">
        <f t="shared" si="519"/>
        <v>0</v>
      </c>
      <c r="K991" s="161"/>
      <c r="L991" s="175">
        <f>SUM(L992:L994)</f>
        <v>8000000</v>
      </c>
    </row>
    <row r="992" spans="1:12">
      <c r="B992" s="69"/>
      <c r="C992" s="194" t="s">
        <v>799</v>
      </c>
      <c r="D992" s="372" t="s">
        <v>85</v>
      </c>
      <c r="E992" s="392"/>
      <c r="F992" s="185">
        <v>200000</v>
      </c>
      <c r="G992" s="186">
        <v>20</v>
      </c>
      <c r="H992" s="187">
        <v>2</v>
      </c>
      <c r="I992" s="142">
        <f t="shared" ref="I992:I994" si="520">F992*G992*H992</f>
        <v>8000000</v>
      </c>
      <c r="J992" s="142"/>
      <c r="K992" s="142"/>
      <c r="L992" s="172">
        <f>I992+J992</f>
        <v>8000000</v>
      </c>
    </row>
    <row r="993" spans="2:12">
      <c r="B993" s="69"/>
      <c r="C993" s="194" t="s">
        <v>60</v>
      </c>
      <c r="D993" s="372" t="s">
        <v>86</v>
      </c>
      <c r="E993" s="392"/>
      <c r="F993" s="185"/>
      <c r="G993" s="186"/>
      <c r="H993" s="187"/>
      <c r="I993" s="142">
        <f t="shared" si="520"/>
        <v>0</v>
      </c>
      <c r="J993" s="142"/>
      <c r="K993" s="142"/>
      <c r="L993" s="172">
        <f t="shared" ref="L993:L994" si="521">I993+J993</f>
        <v>0</v>
      </c>
    </row>
    <row r="994" spans="2:12" ht="14.25" thickBot="1">
      <c r="B994" s="71"/>
      <c r="C994" s="196" t="s">
        <v>60</v>
      </c>
      <c r="D994" s="393" t="s">
        <v>87</v>
      </c>
      <c r="E994" s="394"/>
      <c r="F994" s="185"/>
      <c r="G994" s="186"/>
      <c r="H994" s="187"/>
      <c r="I994" s="143">
        <f t="shared" si="520"/>
        <v>0</v>
      </c>
      <c r="J994" s="143"/>
      <c r="K994" s="143"/>
      <c r="L994" s="172">
        <f t="shared" si="521"/>
        <v>0</v>
      </c>
    </row>
    <row r="995" spans="2:12">
      <c r="B995" s="105" t="s">
        <v>62</v>
      </c>
      <c r="C995" s="108" t="s">
        <v>13</v>
      </c>
      <c r="D995" s="395"/>
      <c r="E995" s="396"/>
      <c r="F995" s="151"/>
      <c r="G995" s="152"/>
      <c r="H995" s="153"/>
      <c r="I995" s="151">
        <f>I996+I1000</f>
        <v>160000</v>
      </c>
      <c r="J995" s="151">
        <f>J996+J1000</f>
        <v>0</v>
      </c>
      <c r="K995" s="151"/>
      <c r="L995" s="173">
        <f>L996+L1000</f>
        <v>160000</v>
      </c>
    </row>
    <row r="996" spans="2:12">
      <c r="B996" s="130" t="s">
        <v>25</v>
      </c>
      <c r="C996" s="131" t="s">
        <v>13</v>
      </c>
      <c r="D996" s="390"/>
      <c r="E996" s="391"/>
      <c r="F996" s="162"/>
      <c r="G996" s="163"/>
      <c r="H996" s="164"/>
      <c r="I996" s="162">
        <f>SUM(I997:I999)</f>
        <v>160000</v>
      </c>
      <c r="J996" s="162">
        <f>SUM(J997:J999)</f>
        <v>0</v>
      </c>
      <c r="K996" s="162"/>
      <c r="L996" s="176">
        <f>SUM(L997:L999)</f>
        <v>160000</v>
      </c>
    </row>
    <row r="997" spans="2:12">
      <c r="B997" s="69"/>
      <c r="C997" s="214" t="s">
        <v>798</v>
      </c>
      <c r="D997" s="370"/>
      <c r="E997" s="371"/>
      <c r="F997" s="197">
        <v>80000</v>
      </c>
      <c r="G997" s="198">
        <v>1</v>
      </c>
      <c r="H997" s="199">
        <v>2</v>
      </c>
      <c r="I997" s="165">
        <f t="shared" ref="I997:I999" si="522">F997*G997*H997</f>
        <v>160000</v>
      </c>
      <c r="J997" s="165"/>
      <c r="K997" s="165"/>
      <c r="L997" s="177">
        <f>I997+J997</f>
        <v>160000</v>
      </c>
    </row>
    <row r="998" spans="2:12">
      <c r="B998" s="69"/>
      <c r="C998" s="212"/>
      <c r="D998" s="372"/>
      <c r="E998" s="373"/>
      <c r="F998" s="185"/>
      <c r="G998" s="186"/>
      <c r="H998" s="187"/>
      <c r="I998" s="142">
        <f t="shared" si="522"/>
        <v>0</v>
      </c>
      <c r="J998" s="142"/>
      <c r="K998" s="142"/>
      <c r="L998" s="177">
        <f t="shared" ref="L998:L999" si="523">I998+J998</f>
        <v>0</v>
      </c>
    </row>
    <row r="999" spans="2:12">
      <c r="B999" s="69"/>
      <c r="C999" s="213"/>
      <c r="D999" s="388"/>
      <c r="E999" s="389"/>
      <c r="F999" s="191"/>
      <c r="G999" s="192"/>
      <c r="H999" s="193"/>
      <c r="I999" s="150">
        <f t="shared" si="522"/>
        <v>0</v>
      </c>
      <c r="J999" s="150"/>
      <c r="K999" s="150"/>
      <c r="L999" s="177">
        <f t="shared" si="523"/>
        <v>0</v>
      </c>
    </row>
    <row r="1000" spans="2:12">
      <c r="B1000" s="130" t="s">
        <v>63</v>
      </c>
      <c r="C1000" s="131" t="s">
        <v>13</v>
      </c>
      <c r="D1000" s="390"/>
      <c r="E1000" s="391"/>
      <c r="F1000" s="162"/>
      <c r="G1000" s="163"/>
      <c r="H1000" s="164"/>
      <c r="I1000" s="162">
        <f>SUM(I1001:I1003)</f>
        <v>0</v>
      </c>
      <c r="J1000" s="162">
        <f>SUM(J1001:J1003)</f>
        <v>0</v>
      </c>
      <c r="K1000" s="162"/>
      <c r="L1000" s="176">
        <f>SUM(L1001:L1003)</f>
        <v>0</v>
      </c>
    </row>
    <row r="1001" spans="2:12">
      <c r="B1001" s="69"/>
      <c r="C1001" s="200"/>
      <c r="D1001" s="370"/>
      <c r="E1001" s="371"/>
      <c r="F1001" s="197"/>
      <c r="G1001" s="198"/>
      <c r="H1001" s="199">
        <v>2</v>
      </c>
      <c r="I1001" s="165">
        <f>F1001*G1001*H1001</f>
        <v>0</v>
      </c>
      <c r="J1001" s="165"/>
      <c r="K1001" s="165"/>
      <c r="L1001" s="177">
        <f>I1001+J1001</f>
        <v>0</v>
      </c>
    </row>
    <row r="1002" spans="2:12">
      <c r="B1002" s="69"/>
      <c r="C1002" s="201"/>
      <c r="D1002" s="372"/>
      <c r="E1002" s="373"/>
      <c r="F1002" s="185"/>
      <c r="G1002" s="186"/>
      <c r="H1002" s="187"/>
      <c r="I1002" s="142">
        <f t="shared" ref="I1002:I1003" si="524">F1002*G1002*H1002</f>
        <v>0</v>
      </c>
      <c r="J1002" s="142"/>
      <c r="K1002" s="142"/>
      <c r="L1002" s="177">
        <f t="shared" ref="L1002:L1003" si="525">I1002+J1002</f>
        <v>0</v>
      </c>
    </row>
    <row r="1003" spans="2:12" ht="14.25" thickBot="1">
      <c r="B1003" s="71"/>
      <c r="C1003" s="202"/>
      <c r="D1003" s="374"/>
      <c r="E1003" s="375"/>
      <c r="F1003" s="188"/>
      <c r="G1003" s="189"/>
      <c r="H1003" s="190"/>
      <c r="I1003" s="143">
        <f t="shared" si="524"/>
        <v>0</v>
      </c>
      <c r="J1003" s="143"/>
      <c r="K1003" s="143"/>
      <c r="L1003" s="177">
        <f t="shared" si="525"/>
        <v>0</v>
      </c>
    </row>
    <row r="1004" spans="2:12" ht="30.75" customHeight="1" thickBot="1">
      <c r="B1004" s="291" t="s">
        <v>898</v>
      </c>
      <c r="C1004" s="107" t="s">
        <v>13</v>
      </c>
      <c r="D1004" s="386" t="s">
        <v>26</v>
      </c>
      <c r="E1004" s="387"/>
      <c r="F1004" s="208">
        <v>9000</v>
      </c>
      <c r="G1004" s="209">
        <v>20</v>
      </c>
      <c r="H1004" s="210">
        <v>2</v>
      </c>
      <c r="I1004" s="147">
        <f>F1004*G1004*H1004</f>
        <v>360000</v>
      </c>
      <c r="J1004" s="147"/>
      <c r="K1004" s="147"/>
      <c r="L1004" s="171">
        <f>I1004+J1004</f>
        <v>360000</v>
      </c>
    </row>
    <row r="1005" spans="2:12">
      <c r="B1005" s="129" t="s">
        <v>28</v>
      </c>
      <c r="C1005" s="106" t="s">
        <v>13</v>
      </c>
      <c r="D1005" s="380"/>
      <c r="E1005" s="381"/>
      <c r="F1005" s="144"/>
      <c r="G1005" s="145"/>
      <c r="H1005" s="146"/>
      <c r="I1005" s="144">
        <f t="shared" ref="I1005:J1005" si="526">SUM(I1006:I1008)</f>
        <v>2400000</v>
      </c>
      <c r="J1005" s="144">
        <f t="shared" si="526"/>
        <v>0</v>
      </c>
      <c r="K1005" s="144"/>
      <c r="L1005" s="170">
        <f t="shared" ref="L1005" si="527">SUM(L1006:L1008)</f>
        <v>2400000</v>
      </c>
    </row>
    <row r="1006" spans="2:12">
      <c r="B1006" s="69"/>
      <c r="C1006" s="200"/>
      <c r="D1006" s="370"/>
      <c r="E1006" s="371"/>
      <c r="F1006" s="197">
        <v>60000</v>
      </c>
      <c r="G1006" s="198">
        <v>20</v>
      </c>
      <c r="H1006" s="199">
        <v>2</v>
      </c>
      <c r="I1006" s="165">
        <f t="shared" ref="I1006:I1007" si="528">F1006*G1006*H1006</f>
        <v>2400000</v>
      </c>
      <c r="J1006" s="165"/>
      <c r="K1006" s="165"/>
      <c r="L1006" s="177">
        <f>I1006+J1006</f>
        <v>2400000</v>
      </c>
    </row>
    <row r="1007" spans="2:12">
      <c r="B1007" s="69"/>
      <c r="C1007" s="201"/>
      <c r="D1007" s="372"/>
      <c r="E1007" s="373"/>
      <c r="F1007" s="185"/>
      <c r="G1007" s="186"/>
      <c r="H1007" s="187"/>
      <c r="I1007" s="142">
        <f t="shared" si="528"/>
        <v>0</v>
      </c>
      <c r="J1007" s="142"/>
      <c r="K1007" s="142"/>
      <c r="L1007" s="177">
        <f t="shared" ref="L1007:L1008" si="529">I1007+J1007</f>
        <v>0</v>
      </c>
    </row>
    <row r="1008" spans="2:12" ht="14.25" thickBot="1">
      <c r="B1008" s="71"/>
      <c r="C1008" s="202"/>
      <c r="D1008" s="374"/>
      <c r="E1008" s="375"/>
      <c r="F1008" s="188"/>
      <c r="G1008" s="189"/>
      <c r="H1008" s="190"/>
      <c r="I1008" s="143">
        <f>F1008*G1008*H1008</f>
        <v>0</v>
      </c>
      <c r="J1008" s="143"/>
      <c r="K1008" s="143"/>
      <c r="L1008" s="177">
        <f t="shared" si="529"/>
        <v>0</v>
      </c>
    </row>
    <row r="1009" spans="1:12">
      <c r="B1009" s="105" t="s">
        <v>29</v>
      </c>
      <c r="C1009" s="107" t="s">
        <v>13</v>
      </c>
      <c r="D1009" s="384" t="s">
        <v>29</v>
      </c>
      <c r="E1009" s="385"/>
      <c r="F1009" s="147"/>
      <c r="G1009" s="148"/>
      <c r="H1009" s="149"/>
      <c r="I1009" s="147">
        <f t="shared" ref="I1009:J1009" si="530">SUM(I1010:I1012)</f>
        <v>800000</v>
      </c>
      <c r="J1009" s="147">
        <f t="shared" si="530"/>
        <v>0</v>
      </c>
      <c r="K1009" s="147"/>
      <c r="L1009" s="171">
        <f t="shared" ref="L1009" si="531">SUM(L1010:L1012)</f>
        <v>800000</v>
      </c>
    </row>
    <row r="1010" spans="1:12">
      <c r="B1010" s="69"/>
      <c r="C1010" s="70" t="s">
        <v>64</v>
      </c>
      <c r="D1010" s="372"/>
      <c r="E1010" s="373"/>
      <c r="F1010" s="185">
        <v>20000</v>
      </c>
      <c r="G1010" s="186">
        <v>20</v>
      </c>
      <c r="H1010" s="187">
        <v>2</v>
      </c>
      <c r="I1010" s="142">
        <f t="shared" ref="I1010:I1012" si="532">F1010*G1010*H1010</f>
        <v>800000</v>
      </c>
      <c r="J1010" s="142"/>
      <c r="K1010" s="142"/>
      <c r="L1010" s="172">
        <f>I1010+J1010</f>
        <v>800000</v>
      </c>
    </row>
    <row r="1011" spans="1:12">
      <c r="B1011" s="69"/>
      <c r="C1011" s="70" t="s">
        <v>65</v>
      </c>
      <c r="D1011" s="372"/>
      <c r="E1011" s="373"/>
      <c r="F1011" s="185"/>
      <c r="G1011" s="186"/>
      <c r="H1011" s="187"/>
      <c r="I1011" s="142">
        <f t="shared" si="532"/>
        <v>0</v>
      </c>
      <c r="J1011" s="142"/>
      <c r="K1011" s="142"/>
      <c r="L1011" s="172">
        <f t="shared" ref="L1011:L1012" si="533">I1011+J1011</f>
        <v>0</v>
      </c>
    </row>
    <row r="1012" spans="1:12" ht="14.25" thickBot="1">
      <c r="B1012" s="71"/>
      <c r="C1012" s="72"/>
      <c r="D1012" s="374"/>
      <c r="E1012" s="375"/>
      <c r="F1012" s="188"/>
      <c r="G1012" s="189"/>
      <c r="H1012" s="190"/>
      <c r="I1012" s="143">
        <f t="shared" si="532"/>
        <v>0</v>
      </c>
      <c r="J1012" s="143"/>
      <c r="K1012" s="143"/>
      <c r="L1012" s="172">
        <f t="shared" si="533"/>
        <v>0</v>
      </c>
    </row>
    <row r="1013" spans="1:12">
      <c r="B1013" s="129" t="s">
        <v>66</v>
      </c>
      <c r="C1013" s="106" t="s">
        <v>13</v>
      </c>
      <c r="D1013" s="380"/>
      <c r="E1013" s="381"/>
      <c r="F1013" s="144"/>
      <c r="G1013" s="145"/>
      <c r="H1013" s="146"/>
      <c r="I1013" s="144">
        <f t="shared" ref="I1013:J1013" si="534">SUM(I1014:I1016)</f>
        <v>120000</v>
      </c>
      <c r="J1013" s="144">
        <f t="shared" si="534"/>
        <v>0</v>
      </c>
      <c r="K1013" s="144"/>
      <c r="L1013" s="170">
        <f t="shared" ref="L1013" si="535">SUM(L1014:L1016)</f>
        <v>120000</v>
      </c>
    </row>
    <row r="1014" spans="1:12">
      <c r="B1014" s="69"/>
      <c r="C1014" s="211" t="s">
        <v>797</v>
      </c>
      <c r="D1014" s="370"/>
      <c r="E1014" s="371"/>
      <c r="F1014" s="197">
        <v>3000</v>
      </c>
      <c r="G1014" s="198">
        <v>20</v>
      </c>
      <c r="H1014" s="199">
        <v>2</v>
      </c>
      <c r="I1014" s="165">
        <f t="shared" ref="I1014:I1016" si="536">F1014*G1014*H1014</f>
        <v>120000</v>
      </c>
      <c r="J1014" s="165"/>
      <c r="K1014" s="165"/>
      <c r="L1014" s="177">
        <f>I1014+J1014</f>
        <v>120000</v>
      </c>
    </row>
    <row r="1015" spans="1:12">
      <c r="B1015" s="69"/>
      <c r="C1015" s="70" t="s">
        <v>34</v>
      </c>
      <c r="D1015" s="372"/>
      <c r="E1015" s="373"/>
      <c r="F1015" s="185"/>
      <c r="G1015" s="186"/>
      <c r="H1015" s="187"/>
      <c r="I1015" s="142">
        <f t="shared" si="536"/>
        <v>0</v>
      </c>
      <c r="J1015" s="142"/>
      <c r="K1015" s="142"/>
      <c r="L1015" s="177">
        <f t="shared" ref="L1015:L1016" si="537">I1015+J1015</f>
        <v>0</v>
      </c>
    </row>
    <row r="1016" spans="1:12" ht="14.25" thickBot="1">
      <c r="B1016" s="71"/>
      <c r="C1016" s="72"/>
      <c r="D1016" s="374"/>
      <c r="E1016" s="375"/>
      <c r="F1016" s="188"/>
      <c r="G1016" s="189"/>
      <c r="H1016" s="190"/>
      <c r="I1016" s="143">
        <f t="shared" si="536"/>
        <v>0</v>
      </c>
      <c r="J1016" s="143"/>
      <c r="K1016" s="143"/>
      <c r="L1016" s="177">
        <f t="shared" si="537"/>
        <v>0</v>
      </c>
    </row>
    <row r="1017" spans="1:12">
      <c r="B1017" s="105" t="s">
        <v>67</v>
      </c>
      <c r="C1017" s="107" t="s">
        <v>13</v>
      </c>
      <c r="D1017" s="382">
        <f>I1017/(I978+I979+I982+I986+I995+I1004+I1005+I1009+I1013)</f>
        <v>7.0198660963659287E-2</v>
      </c>
      <c r="E1017" s="383"/>
      <c r="F1017" s="147"/>
      <c r="G1017" s="148"/>
      <c r="H1017" s="149"/>
      <c r="I1017" s="147">
        <f t="shared" ref="I1017:J1017" si="538">SUM(I1018:I1020)</f>
        <v>1126000</v>
      </c>
      <c r="J1017" s="147">
        <f t="shared" si="538"/>
        <v>0</v>
      </c>
      <c r="K1017" s="147"/>
      <c r="L1017" s="171">
        <f t="shared" ref="L1017" si="539">SUM(L1018:L1020)</f>
        <v>1126000</v>
      </c>
    </row>
    <row r="1018" spans="1:12" ht="16.5" customHeight="1">
      <c r="B1018" s="376" t="s">
        <v>81</v>
      </c>
      <c r="C1018" s="70" t="s">
        <v>27</v>
      </c>
      <c r="D1018" s="372"/>
      <c r="E1018" s="373"/>
      <c r="F1018" s="185">
        <v>33000</v>
      </c>
      <c r="G1018" s="186">
        <v>1</v>
      </c>
      <c r="H1018" s="187">
        <v>2</v>
      </c>
      <c r="I1018" s="142">
        <f t="shared" ref="I1018:I1020" si="540">F1018*G1018*H1018</f>
        <v>66000</v>
      </c>
      <c r="J1018" s="142"/>
      <c r="K1018" s="142"/>
      <c r="L1018" s="172">
        <f>I1018+J1018</f>
        <v>66000</v>
      </c>
    </row>
    <row r="1019" spans="1:12">
      <c r="B1019" s="376"/>
      <c r="C1019" s="70" t="s">
        <v>30</v>
      </c>
      <c r="D1019" s="372"/>
      <c r="E1019" s="373"/>
      <c r="F1019" s="185">
        <v>30000</v>
      </c>
      <c r="G1019" s="186">
        <v>1</v>
      </c>
      <c r="H1019" s="187">
        <v>2</v>
      </c>
      <c r="I1019" s="142">
        <f t="shared" si="540"/>
        <v>60000</v>
      </c>
      <c r="J1019" s="142"/>
      <c r="K1019" s="142"/>
      <c r="L1019" s="172">
        <f t="shared" ref="L1019:L1020" si="541">I1019+J1019</f>
        <v>60000</v>
      </c>
    </row>
    <row r="1020" spans="1:12" ht="19.5" customHeight="1" thickBot="1">
      <c r="B1020" s="377"/>
      <c r="C1020" s="72" t="s">
        <v>33</v>
      </c>
      <c r="D1020" s="374"/>
      <c r="E1020" s="375"/>
      <c r="F1020" s="188">
        <v>500000</v>
      </c>
      <c r="G1020" s="189">
        <v>1</v>
      </c>
      <c r="H1020" s="190">
        <v>2</v>
      </c>
      <c r="I1020" s="143">
        <f t="shared" si="540"/>
        <v>1000000</v>
      </c>
      <c r="J1020" s="143"/>
      <c r="K1020" s="143"/>
      <c r="L1020" s="172">
        <f t="shared" si="541"/>
        <v>1000000</v>
      </c>
    </row>
    <row r="1021" spans="1:12" ht="18" customHeight="1">
      <c r="B1021" s="124" t="s">
        <v>793</v>
      </c>
      <c r="C1021" s="125" t="s">
        <v>23</v>
      </c>
      <c r="D1021" s="378"/>
      <c r="E1021" s="379"/>
      <c r="F1021" s="126"/>
      <c r="G1021" s="127"/>
      <c r="H1021" s="128"/>
      <c r="I1021" s="126">
        <f>SUM(I1022:I1025)</f>
        <v>1300000</v>
      </c>
      <c r="J1021" s="126">
        <f>SUM(J1022:J1025)</f>
        <v>0</v>
      </c>
      <c r="K1021" s="126"/>
      <c r="L1021" s="178">
        <f>SUM(L1022:L1025)</f>
        <v>1300000</v>
      </c>
    </row>
    <row r="1022" spans="1:12">
      <c r="A1022" t="str">
        <f>B965&amp;"식비"</f>
        <v>16식비</v>
      </c>
      <c r="B1022" s="111"/>
      <c r="C1022" s="110" t="s">
        <v>68</v>
      </c>
      <c r="D1022" s="370"/>
      <c r="E1022" s="371"/>
      <c r="F1022" s="197">
        <v>15000</v>
      </c>
      <c r="G1022" s="198">
        <v>20</v>
      </c>
      <c r="H1022" s="199">
        <v>2</v>
      </c>
      <c r="I1022" s="161">
        <f t="shared" ref="I1022:I1025" si="542">F1022*G1022*H1022</f>
        <v>600000</v>
      </c>
      <c r="J1022" s="161"/>
      <c r="K1022" s="161"/>
      <c r="L1022" s="175">
        <f>I1022+J1022</f>
        <v>600000</v>
      </c>
    </row>
    <row r="1023" spans="1:12">
      <c r="A1023" t="str">
        <f>B965&amp;"숙박비"</f>
        <v>16숙박비</v>
      </c>
      <c r="B1023" s="111"/>
      <c r="C1023" s="112" t="s">
        <v>82</v>
      </c>
      <c r="D1023" s="372"/>
      <c r="E1023" s="373"/>
      <c r="F1023" s="191"/>
      <c r="G1023" s="192"/>
      <c r="H1023" s="193"/>
      <c r="I1023" s="166">
        <f t="shared" si="542"/>
        <v>0</v>
      </c>
      <c r="J1023" s="166"/>
      <c r="K1023" s="166"/>
      <c r="L1023" s="175">
        <f t="shared" ref="L1023:L1025" si="543">I1023+J1023</f>
        <v>0</v>
      </c>
    </row>
    <row r="1024" spans="1:12">
      <c r="A1024" t="str">
        <f>B965&amp;"수당"</f>
        <v>16수당</v>
      </c>
      <c r="B1024" s="111"/>
      <c r="C1024" s="112" t="s">
        <v>20</v>
      </c>
      <c r="D1024" s="203"/>
      <c r="E1024" s="204"/>
      <c r="F1024" s="191">
        <v>300000</v>
      </c>
      <c r="G1024" s="192">
        <v>1</v>
      </c>
      <c r="H1024" s="193">
        <v>1</v>
      </c>
      <c r="I1024" s="166">
        <f t="shared" si="542"/>
        <v>300000</v>
      </c>
      <c r="J1024" s="166"/>
      <c r="K1024" s="166"/>
      <c r="L1024" s="175">
        <f t="shared" si="543"/>
        <v>300000</v>
      </c>
    </row>
    <row r="1025" spans="1:12" ht="14.25" thickBot="1">
      <c r="A1025" t="str">
        <f>B965&amp;"임금"</f>
        <v>16임금</v>
      </c>
      <c r="B1025" s="113"/>
      <c r="C1025" s="114" t="s">
        <v>83</v>
      </c>
      <c r="D1025" s="374"/>
      <c r="E1025" s="375"/>
      <c r="F1025" s="188">
        <v>400000</v>
      </c>
      <c r="G1025" s="189">
        <v>1</v>
      </c>
      <c r="H1025" s="190">
        <v>1</v>
      </c>
      <c r="I1025" s="167">
        <f t="shared" si="542"/>
        <v>400000</v>
      </c>
      <c r="J1025" s="167"/>
      <c r="K1025" s="167"/>
      <c r="L1025" s="179">
        <f t="shared" si="543"/>
        <v>400000</v>
      </c>
    </row>
    <row r="1026" spans="1:12" ht="37.9" customHeight="1"/>
    <row r="1027" spans="1:12" ht="37.9" customHeight="1" thickBot="1"/>
    <row r="1028" spans="1:12" ht="33.75" customHeight="1">
      <c r="B1028" s="123" t="s">
        <v>69</v>
      </c>
      <c r="C1028" s="427" t="s">
        <v>43</v>
      </c>
      <c r="D1028" s="427"/>
      <c r="E1028" s="96" t="s">
        <v>790</v>
      </c>
      <c r="F1028" s="96" t="s">
        <v>44</v>
      </c>
      <c r="G1028" s="96" t="s">
        <v>45</v>
      </c>
      <c r="H1028" s="96" t="s">
        <v>46</v>
      </c>
      <c r="I1028" s="96" t="s">
        <v>47</v>
      </c>
      <c r="J1028" s="96" t="s">
        <v>48</v>
      </c>
      <c r="K1028" s="135"/>
      <c r="L1028" s="65"/>
    </row>
    <row r="1029" spans="1:12" ht="24.75" customHeight="1" thickBot="1">
      <c r="B1029" s="296">
        <f>B965+1</f>
        <v>17</v>
      </c>
      <c r="C1029" s="428" t="s">
        <v>800</v>
      </c>
      <c r="D1029" s="428"/>
      <c r="E1029" s="141" t="s">
        <v>791</v>
      </c>
      <c r="F1029" s="141">
        <v>3</v>
      </c>
      <c r="G1029" s="215">
        <v>30</v>
      </c>
      <c r="H1029" s="141">
        <v>20</v>
      </c>
      <c r="I1029" s="141">
        <v>2</v>
      </c>
      <c r="J1029" s="104">
        <f>H1029*I1029</f>
        <v>40</v>
      </c>
      <c r="K1029" s="136"/>
      <c r="L1029" s="66"/>
    </row>
    <row r="1030" spans="1:12" ht="14.25" thickBot="1">
      <c r="B1030" s="64"/>
      <c r="C1030" s="64"/>
      <c r="D1030" s="64"/>
      <c r="E1030" s="64"/>
      <c r="F1030" s="64"/>
      <c r="G1030" s="64"/>
      <c r="H1030" s="64"/>
      <c r="I1030" s="64"/>
      <c r="J1030" s="64"/>
      <c r="K1030" s="137"/>
      <c r="L1030" s="64"/>
    </row>
    <row r="1031" spans="1:12" ht="18.75" customHeight="1">
      <c r="B1031" s="421" t="s">
        <v>80</v>
      </c>
      <c r="C1031" s="422"/>
      <c r="D1031" s="422"/>
      <c r="E1031" s="423" t="s">
        <v>785</v>
      </c>
      <c r="F1031" s="422"/>
      <c r="G1031" s="425" t="s">
        <v>84</v>
      </c>
      <c r="H1031" s="423" t="s">
        <v>786</v>
      </c>
      <c r="I1031" s="423" t="s">
        <v>787</v>
      </c>
      <c r="J1031" s="408" t="s">
        <v>784</v>
      </c>
      <c r="K1031" s="138"/>
      <c r="L1031" s="64"/>
    </row>
    <row r="1032" spans="1:12" ht="47.25" customHeight="1">
      <c r="B1032" s="97" t="s">
        <v>22</v>
      </c>
      <c r="C1032" s="98" t="s">
        <v>23</v>
      </c>
      <c r="D1032" s="216" t="s">
        <v>801</v>
      </c>
      <c r="E1032" s="424"/>
      <c r="F1032" s="424"/>
      <c r="G1032" s="426"/>
      <c r="H1032" s="424"/>
      <c r="I1032" s="424"/>
      <c r="J1032" s="409"/>
      <c r="K1032" s="139"/>
      <c r="L1032" s="64"/>
    </row>
    <row r="1033" spans="1:12" ht="18" customHeight="1">
      <c r="B1033" s="67" t="s">
        <v>23</v>
      </c>
      <c r="C1033" s="121">
        <f>SUM(C1034:C1035)</f>
        <v>18466192</v>
      </c>
      <c r="D1033" s="410">
        <f>ROUNDDOWN(C1034/G1029/J1029,0)</f>
        <v>14305</v>
      </c>
      <c r="E1033" s="412" t="s">
        <v>820</v>
      </c>
      <c r="F1033" s="412"/>
      <c r="G1033" s="412">
        <v>6</v>
      </c>
      <c r="H1033" s="414">
        <v>190306</v>
      </c>
      <c r="I1033" s="417">
        <v>6850</v>
      </c>
      <c r="J1033" s="419">
        <f>D1033/I1033</f>
        <v>2.0883211678832119</v>
      </c>
      <c r="K1033" s="140"/>
      <c r="L1033" s="64"/>
    </row>
    <row r="1034" spans="1:12" ht="18" customHeight="1">
      <c r="B1034" s="67" t="s">
        <v>796</v>
      </c>
      <c r="C1034" s="121">
        <f>L1041</f>
        <v>17166192</v>
      </c>
      <c r="D1034" s="410"/>
      <c r="E1034" s="412"/>
      <c r="F1034" s="412"/>
      <c r="G1034" s="412"/>
      <c r="H1034" s="415"/>
      <c r="I1034" s="417"/>
      <c r="J1034" s="419"/>
      <c r="K1034" s="140"/>
      <c r="L1034" s="64"/>
    </row>
    <row r="1035" spans="1:12" ht="18" customHeight="1" thickBot="1">
      <c r="B1035" s="68" t="s">
        <v>795</v>
      </c>
      <c r="C1035" s="122">
        <f>L1085</f>
        <v>1300000</v>
      </c>
      <c r="D1035" s="411"/>
      <c r="E1035" s="413"/>
      <c r="F1035" s="413"/>
      <c r="G1035" s="413"/>
      <c r="H1035" s="416"/>
      <c r="I1035" s="418"/>
      <c r="J1035" s="420"/>
      <c r="K1035" s="140"/>
      <c r="L1035" s="64"/>
    </row>
    <row r="1036" spans="1:12" ht="18" customHeight="1">
      <c r="B1036" s="180"/>
      <c r="C1036" s="205"/>
      <c r="D1036" s="206"/>
      <c r="E1036" s="181"/>
      <c r="F1036" s="181"/>
      <c r="G1036" s="181"/>
      <c r="H1036" s="183"/>
      <c r="I1036" s="184"/>
      <c r="J1036" s="207"/>
      <c r="K1036" s="182"/>
      <c r="L1036" s="64"/>
    </row>
    <row r="1037" spans="1:12" ht="14.25" thickBot="1">
      <c r="B1037" s="64"/>
      <c r="C1037" s="64"/>
      <c r="D1037" s="64"/>
      <c r="E1037" s="64"/>
      <c r="F1037" s="64"/>
      <c r="G1037" s="64"/>
      <c r="H1037" s="64"/>
      <c r="I1037" s="64"/>
      <c r="J1037" s="64"/>
      <c r="K1037" s="64"/>
      <c r="L1037" s="64"/>
    </row>
    <row r="1038" spans="1:12" ht="19.5" customHeight="1" thickBot="1">
      <c r="B1038" s="64"/>
      <c r="C1038" s="64"/>
      <c r="D1038" s="64"/>
      <c r="E1038" s="64"/>
      <c r="F1038" s="297" t="s">
        <v>75</v>
      </c>
      <c r="G1038" s="298"/>
      <c r="H1038" s="298"/>
      <c r="I1038" s="300"/>
      <c r="J1038" s="301" t="s">
        <v>35</v>
      </c>
      <c r="K1038" s="302"/>
      <c r="L1038" s="303" t="s">
        <v>77</v>
      </c>
    </row>
    <row r="1039" spans="1:12" ht="18.75" customHeight="1" thickBot="1">
      <c r="B1039" s="75" t="s">
        <v>31</v>
      </c>
      <c r="C1039" s="76" t="s">
        <v>51</v>
      </c>
      <c r="D1039" s="404" t="s">
        <v>52</v>
      </c>
      <c r="E1039" s="405"/>
      <c r="F1039" s="75" t="s">
        <v>53</v>
      </c>
      <c r="G1039" s="76" t="s">
        <v>54</v>
      </c>
      <c r="H1039" s="77" t="s">
        <v>21</v>
      </c>
      <c r="I1039" s="75" t="s">
        <v>49</v>
      </c>
      <c r="J1039" s="132" t="s">
        <v>788</v>
      </c>
      <c r="K1039" s="304" t="s">
        <v>789</v>
      </c>
      <c r="L1039" s="303" t="s">
        <v>49</v>
      </c>
    </row>
    <row r="1040" spans="1:12" ht="21" customHeight="1" thickBot="1">
      <c r="B1040" s="78" t="s">
        <v>23</v>
      </c>
      <c r="C1040" s="79"/>
      <c r="D1040" s="404"/>
      <c r="E1040" s="405"/>
      <c r="F1040" s="80"/>
      <c r="G1040" s="81"/>
      <c r="H1040" s="82"/>
      <c r="I1040" s="83">
        <f>I1041+I1085</f>
        <v>18466192</v>
      </c>
      <c r="J1040" s="133"/>
      <c r="K1040" s="133"/>
      <c r="L1040" s="168">
        <f>L1041+L1085</f>
        <v>18466192</v>
      </c>
    </row>
    <row r="1041" spans="1:12" ht="21.75" customHeight="1" thickBot="1">
      <c r="A1041" t="str">
        <f>B1029&amp;"훈련비"</f>
        <v>17훈련비</v>
      </c>
      <c r="B1041" s="99" t="s">
        <v>794</v>
      </c>
      <c r="C1041" s="100" t="s">
        <v>23</v>
      </c>
      <c r="D1041" s="406"/>
      <c r="E1041" s="407"/>
      <c r="F1041" s="101"/>
      <c r="G1041" s="102"/>
      <c r="H1041" s="103"/>
      <c r="I1041" s="101">
        <f>I1042+I1043+I1046+I1050+I1059+I1068+I1069+I1073+I1077+I1081</f>
        <v>17166192</v>
      </c>
      <c r="J1041" s="101">
        <f>J1042+J1043+J1046+J1050+J1059+J1068+J1069+J1073+J1077+J1081</f>
        <v>0</v>
      </c>
      <c r="K1041" s="101"/>
      <c r="L1041" s="169">
        <f>L1042+L1043+L1046+L1050+L1059+L1068+L1069+L1073+L1077+L1081</f>
        <v>17166192</v>
      </c>
    </row>
    <row r="1042" spans="1:12" ht="14.25" thickBot="1">
      <c r="B1042" s="105" t="s">
        <v>55</v>
      </c>
      <c r="C1042" s="106" t="s">
        <v>13</v>
      </c>
      <c r="D1042" s="401" t="s">
        <v>55</v>
      </c>
      <c r="E1042" s="402"/>
      <c r="F1042" s="288">
        <v>12506</v>
      </c>
      <c r="G1042" s="289">
        <v>16</v>
      </c>
      <c r="H1042" s="290">
        <v>2</v>
      </c>
      <c r="I1042" s="144">
        <f>F1042*G1042*H1042</f>
        <v>400192</v>
      </c>
      <c r="J1042" s="144"/>
      <c r="K1042" s="144"/>
      <c r="L1042" s="170">
        <f>I1042+J1042</f>
        <v>400192</v>
      </c>
    </row>
    <row r="1043" spans="1:12">
      <c r="B1043" s="105" t="s">
        <v>56</v>
      </c>
      <c r="C1043" s="107" t="s">
        <v>13</v>
      </c>
      <c r="D1043" s="384"/>
      <c r="E1043" s="403"/>
      <c r="F1043" s="147"/>
      <c r="G1043" s="148"/>
      <c r="H1043" s="149"/>
      <c r="I1043" s="147">
        <f t="shared" ref="I1043:J1043" si="544">SUM(I1044:I1045)</f>
        <v>0</v>
      </c>
      <c r="J1043" s="147">
        <f t="shared" si="544"/>
        <v>0</v>
      </c>
      <c r="K1043" s="147"/>
      <c r="L1043" s="171">
        <f t="shared" ref="L1043" si="545">SUM(L1044:L1045)</f>
        <v>0</v>
      </c>
    </row>
    <row r="1044" spans="1:12">
      <c r="B1044" s="69"/>
      <c r="C1044" s="70" t="s">
        <v>57</v>
      </c>
      <c r="D1044" s="372"/>
      <c r="E1044" s="392"/>
      <c r="F1044" s="185"/>
      <c r="G1044" s="186"/>
      <c r="H1044" s="187"/>
      <c r="I1044" s="142">
        <f>F1044*G1044*H1044</f>
        <v>0</v>
      </c>
      <c r="J1044" s="142"/>
      <c r="K1044" s="142"/>
      <c r="L1044" s="172">
        <f>I1044+J1044</f>
        <v>0</v>
      </c>
    </row>
    <row r="1045" spans="1:12" ht="14.25" thickBot="1">
      <c r="B1045" s="71"/>
      <c r="C1045" s="72"/>
      <c r="D1045" s="374"/>
      <c r="E1045" s="399"/>
      <c r="F1045" s="188"/>
      <c r="G1045" s="189"/>
      <c r="H1045" s="190"/>
      <c r="I1045" s="143">
        <f>F1045*G1045*H1045</f>
        <v>0</v>
      </c>
      <c r="J1045" s="143"/>
      <c r="K1045" s="143"/>
      <c r="L1045" s="172">
        <f>I1045+J1045</f>
        <v>0</v>
      </c>
    </row>
    <row r="1046" spans="1:12">
      <c r="B1046" s="105" t="s">
        <v>58</v>
      </c>
      <c r="C1046" s="107" t="s">
        <v>13</v>
      </c>
      <c r="D1046" s="384"/>
      <c r="E1046" s="403"/>
      <c r="F1046" s="147"/>
      <c r="G1046" s="148"/>
      <c r="H1046" s="149"/>
      <c r="I1046" s="147">
        <f t="shared" ref="I1046:J1046" si="546">SUM(I1047:I1049)</f>
        <v>1800000</v>
      </c>
      <c r="J1046" s="147">
        <f t="shared" si="546"/>
        <v>0</v>
      </c>
      <c r="K1046" s="147"/>
      <c r="L1046" s="171">
        <f t="shared" ref="L1046" si="547">SUM(L1047:L1049)</f>
        <v>1800000</v>
      </c>
    </row>
    <row r="1047" spans="1:12">
      <c r="B1047" s="69"/>
      <c r="C1047" s="70" t="s">
        <v>57</v>
      </c>
      <c r="D1047" s="372"/>
      <c r="E1047" s="392"/>
      <c r="F1047" s="185">
        <v>900000</v>
      </c>
      <c r="G1047" s="186">
        <v>1</v>
      </c>
      <c r="H1047" s="187">
        <v>2</v>
      </c>
      <c r="I1047" s="142">
        <f t="shared" ref="I1047:I1049" si="548">F1047*G1047*H1047</f>
        <v>1800000</v>
      </c>
      <c r="J1047" s="142"/>
      <c r="K1047" s="142"/>
      <c r="L1047" s="172">
        <f>I1047+J1047</f>
        <v>1800000</v>
      </c>
    </row>
    <row r="1048" spans="1:12">
      <c r="B1048" s="69"/>
      <c r="C1048" s="70"/>
      <c r="D1048" s="372"/>
      <c r="E1048" s="392"/>
      <c r="F1048" s="185"/>
      <c r="G1048" s="186"/>
      <c r="H1048" s="187"/>
      <c r="I1048" s="142">
        <f t="shared" si="548"/>
        <v>0</v>
      </c>
      <c r="J1048" s="142"/>
      <c r="K1048" s="142"/>
      <c r="L1048" s="172">
        <f t="shared" ref="L1048:L1049" si="549">I1048+J1048</f>
        <v>0</v>
      </c>
    </row>
    <row r="1049" spans="1:12" ht="14.25" thickBot="1">
      <c r="B1049" s="71"/>
      <c r="C1049" s="72"/>
      <c r="D1049" s="374"/>
      <c r="E1049" s="399"/>
      <c r="F1049" s="191"/>
      <c r="G1049" s="192"/>
      <c r="H1049" s="193"/>
      <c r="I1049" s="143">
        <f t="shared" si="548"/>
        <v>0</v>
      </c>
      <c r="J1049" s="143"/>
      <c r="K1049" s="143"/>
      <c r="L1049" s="172">
        <f t="shared" si="549"/>
        <v>0</v>
      </c>
    </row>
    <row r="1050" spans="1:12">
      <c r="B1050" s="105" t="s">
        <v>24</v>
      </c>
      <c r="C1050" s="108" t="s">
        <v>13</v>
      </c>
      <c r="D1050" s="380"/>
      <c r="E1050" s="400"/>
      <c r="F1050" s="151"/>
      <c r="G1050" s="152"/>
      <c r="H1050" s="153"/>
      <c r="I1050" s="151">
        <f>I1051+I1055</f>
        <v>10000000</v>
      </c>
      <c r="J1050" s="151">
        <f>J1051+J1055</f>
        <v>0</v>
      </c>
      <c r="K1050" s="151"/>
      <c r="L1050" s="173">
        <f>L1051+L1055</f>
        <v>10000000</v>
      </c>
    </row>
    <row r="1051" spans="1:12">
      <c r="B1051" s="73" t="s">
        <v>59</v>
      </c>
      <c r="C1051" s="109" t="s">
        <v>13</v>
      </c>
      <c r="D1051" s="397"/>
      <c r="E1051" s="398"/>
      <c r="F1051" s="154"/>
      <c r="G1051" s="155"/>
      <c r="H1051" s="156"/>
      <c r="I1051" s="154">
        <f t="shared" ref="I1051:J1051" si="550">SUM(I1052:I1054)</f>
        <v>2000000</v>
      </c>
      <c r="J1051" s="154">
        <f t="shared" si="550"/>
        <v>0</v>
      </c>
      <c r="K1051" s="154"/>
      <c r="L1051" s="174">
        <f>SUM(L1052:L1054)</f>
        <v>2000000</v>
      </c>
    </row>
    <row r="1052" spans="1:12">
      <c r="B1052" s="69"/>
      <c r="C1052" s="194" t="s">
        <v>798</v>
      </c>
      <c r="D1052" s="372" t="s">
        <v>85</v>
      </c>
      <c r="E1052" s="392"/>
      <c r="F1052" s="185">
        <v>100000</v>
      </c>
      <c r="G1052" s="186">
        <v>10</v>
      </c>
      <c r="H1052" s="187">
        <v>2</v>
      </c>
      <c r="I1052" s="142">
        <f t="shared" ref="I1052:I1054" si="551">F1052*G1052*H1052</f>
        <v>2000000</v>
      </c>
      <c r="J1052" s="142"/>
      <c r="K1052" s="142"/>
      <c r="L1052" s="172">
        <f>I1052+J1052</f>
        <v>2000000</v>
      </c>
    </row>
    <row r="1053" spans="1:12">
      <c r="B1053" s="69"/>
      <c r="C1053" s="194" t="s">
        <v>60</v>
      </c>
      <c r="D1053" s="372" t="s">
        <v>86</v>
      </c>
      <c r="E1053" s="392"/>
      <c r="F1053" s="185"/>
      <c r="G1053" s="186"/>
      <c r="H1053" s="187"/>
      <c r="I1053" s="142">
        <f t="shared" si="551"/>
        <v>0</v>
      </c>
      <c r="J1053" s="142"/>
      <c r="K1053" s="142"/>
      <c r="L1053" s="172">
        <f t="shared" ref="L1053:L1054" si="552">I1053+J1053</f>
        <v>0</v>
      </c>
    </row>
    <row r="1054" spans="1:12" ht="14.25" thickBot="1">
      <c r="B1054" s="74"/>
      <c r="C1054" s="195" t="s">
        <v>60</v>
      </c>
      <c r="D1054" s="393" t="s">
        <v>87</v>
      </c>
      <c r="E1054" s="394"/>
      <c r="F1054" s="191"/>
      <c r="G1054" s="192"/>
      <c r="H1054" s="193"/>
      <c r="I1054" s="157">
        <f t="shared" si="551"/>
        <v>0</v>
      </c>
      <c r="J1054" s="157"/>
      <c r="K1054" s="157"/>
      <c r="L1054" s="172">
        <f t="shared" si="552"/>
        <v>0</v>
      </c>
    </row>
    <row r="1055" spans="1:12">
      <c r="B1055" s="69" t="s">
        <v>61</v>
      </c>
      <c r="C1055" s="110" t="s">
        <v>13</v>
      </c>
      <c r="D1055" s="397"/>
      <c r="E1055" s="398"/>
      <c r="F1055" s="158"/>
      <c r="G1055" s="159"/>
      <c r="H1055" s="160"/>
      <c r="I1055" s="161">
        <f t="shared" ref="I1055:J1055" si="553">SUM(I1056:I1058)</f>
        <v>8000000</v>
      </c>
      <c r="J1055" s="161">
        <f t="shared" si="553"/>
        <v>0</v>
      </c>
      <c r="K1055" s="161"/>
      <c r="L1055" s="175">
        <f>SUM(L1056:L1058)</f>
        <v>8000000</v>
      </c>
    </row>
    <row r="1056" spans="1:12">
      <c r="B1056" s="69"/>
      <c r="C1056" s="194" t="s">
        <v>799</v>
      </c>
      <c r="D1056" s="372" t="s">
        <v>85</v>
      </c>
      <c r="E1056" s="392"/>
      <c r="F1056" s="185">
        <v>200000</v>
      </c>
      <c r="G1056" s="186">
        <v>20</v>
      </c>
      <c r="H1056" s="187">
        <v>2</v>
      </c>
      <c r="I1056" s="142">
        <f t="shared" ref="I1056:I1058" si="554">F1056*G1056*H1056</f>
        <v>8000000</v>
      </c>
      <c r="J1056" s="142"/>
      <c r="K1056" s="142"/>
      <c r="L1056" s="172">
        <f>I1056+J1056</f>
        <v>8000000</v>
      </c>
    </row>
    <row r="1057" spans="2:12">
      <c r="B1057" s="69"/>
      <c r="C1057" s="194" t="s">
        <v>60</v>
      </c>
      <c r="D1057" s="372" t="s">
        <v>86</v>
      </c>
      <c r="E1057" s="392"/>
      <c r="F1057" s="185"/>
      <c r="G1057" s="186"/>
      <c r="H1057" s="187"/>
      <c r="I1057" s="142">
        <f t="shared" si="554"/>
        <v>0</v>
      </c>
      <c r="J1057" s="142"/>
      <c r="K1057" s="142"/>
      <c r="L1057" s="172">
        <f t="shared" ref="L1057:L1058" si="555">I1057+J1057</f>
        <v>0</v>
      </c>
    </row>
    <row r="1058" spans="2:12" ht="14.25" thickBot="1">
      <c r="B1058" s="71"/>
      <c r="C1058" s="196" t="s">
        <v>60</v>
      </c>
      <c r="D1058" s="393" t="s">
        <v>87</v>
      </c>
      <c r="E1058" s="394"/>
      <c r="F1058" s="185"/>
      <c r="G1058" s="186"/>
      <c r="H1058" s="187"/>
      <c r="I1058" s="143">
        <f t="shared" si="554"/>
        <v>0</v>
      </c>
      <c r="J1058" s="143"/>
      <c r="K1058" s="143"/>
      <c r="L1058" s="172">
        <f t="shared" si="555"/>
        <v>0</v>
      </c>
    </row>
    <row r="1059" spans="2:12">
      <c r="B1059" s="105" t="s">
        <v>62</v>
      </c>
      <c r="C1059" s="108" t="s">
        <v>13</v>
      </c>
      <c r="D1059" s="395"/>
      <c r="E1059" s="396"/>
      <c r="F1059" s="151"/>
      <c r="G1059" s="152"/>
      <c r="H1059" s="153"/>
      <c r="I1059" s="151">
        <f>I1060+I1064</f>
        <v>160000</v>
      </c>
      <c r="J1059" s="151">
        <f>J1060+J1064</f>
        <v>0</v>
      </c>
      <c r="K1059" s="151"/>
      <c r="L1059" s="173">
        <f>L1060+L1064</f>
        <v>160000</v>
      </c>
    </row>
    <row r="1060" spans="2:12">
      <c r="B1060" s="130" t="s">
        <v>25</v>
      </c>
      <c r="C1060" s="131" t="s">
        <v>13</v>
      </c>
      <c r="D1060" s="390"/>
      <c r="E1060" s="391"/>
      <c r="F1060" s="162"/>
      <c r="G1060" s="163"/>
      <c r="H1060" s="164"/>
      <c r="I1060" s="162">
        <f>SUM(I1061:I1063)</f>
        <v>160000</v>
      </c>
      <c r="J1060" s="162">
        <f>SUM(J1061:J1063)</f>
        <v>0</v>
      </c>
      <c r="K1060" s="162"/>
      <c r="L1060" s="176">
        <f>SUM(L1061:L1063)</f>
        <v>160000</v>
      </c>
    </row>
    <row r="1061" spans="2:12">
      <c r="B1061" s="69"/>
      <c r="C1061" s="214" t="s">
        <v>798</v>
      </c>
      <c r="D1061" s="370"/>
      <c r="E1061" s="371"/>
      <c r="F1061" s="197">
        <v>80000</v>
      </c>
      <c r="G1061" s="198">
        <v>1</v>
      </c>
      <c r="H1061" s="199">
        <v>2</v>
      </c>
      <c r="I1061" s="165">
        <f t="shared" ref="I1061:I1063" si="556">F1061*G1061*H1061</f>
        <v>160000</v>
      </c>
      <c r="J1061" s="165"/>
      <c r="K1061" s="165"/>
      <c r="L1061" s="177">
        <f>I1061+J1061</f>
        <v>160000</v>
      </c>
    </row>
    <row r="1062" spans="2:12">
      <c r="B1062" s="69"/>
      <c r="C1062" s="212"/>
      <c r="D1062" s="372"/>
      <c r="E1062" s="373"/>
      <c r="F1062" s="185"/>
      <c r="G1062" s="186"/>
      <c r="H1062" s="187"/>
      <c r="I1062" s="142">
        <f t="shared" si="556"/>
        <v>0</v>
      </c>
      <c r="J1062" s="142"/>
      <c r="K1062" s="142"/>
      <c r="L1062" s="177">
        <f t="shared" ref="L1062:L1063" si="557">I1062+J1062</f>
        <v>0</v>
      </c>
    </row>
    <row r="1063" spans="2:12">
      <c r="B1063" s="69"/>
      <c r="C1063" s="213"/>
      <c r="D1063" s="388"/>
      <c r="E1063" s="389"/>
      <c r="F1063" s="191"/>
      <c r="G1063" s="192"/>
      <c r="H1063" s="193"/>
      <c r="I1063" s="150">
        <f t="shared" si="556"/>
        <v>0</v>
      </c>
      <c r="J1063" s="150"/>
      <c r="K1063" s="150"/>
      <c r="L1063" s="177">
        <f t="shared" si="557"/>
        <v>0</v>
      </c>
    </row>
    <row r="1064" spans="2:12">
      <c r="B1064" s="130" t="s">
        <v>63</v>
      </c>
      <c r="C1064" s="131" t="s">
        <v>13</v>
      </c>
      <c r="D1064" s="390"/>
      <c r="E1064" s="391"/>
      <c r="F1064" s="162"/>
      <c r="G1064" s="163"/>
      <c r="H1064" s="164"/>
      <c r="I1064" s="162">
        <f>SUM(I1065:I1067)</f>
        <v>0</v>
      </c>
      <c r="J1064" s="162">
        <f>SUM(J1065:J1067)</f>
        <v>0</v>
      </c>
      <c r="K1064" s="162"/>
      <c r="L1064" s="176">
        <f>SUM(L1065:L1067)</f>
        <v>0</v>
      </c>
    </row>
    <row r="1065" spans="2:12">
      <c r="B1065" s="69"/>
      <c r="C1065" s="200"/>
      <c r="D1065" s="370"/>
      <c r="E1065" s="371"/>
      <c r="F1065" s="197"/>
      <c r="G1065" s="198"/>
      <c r="H1065" s="199">
        <v>2</v>
      </c>
      <c r="I1065" s="165">
        <f>F1065*G1065*H1065</f>
        <v>0</v>
      </c>
      <c r="J1065" s="165"/>
      <c r="K1065" s="165"/>
      <c r="L1065" s="177">
        <f>I1065+J1065</f>
        <v>0</v>
      </c>
    </row>
    <row r="1066" spans="2:12">
      <c r="B1066" s="69"/>
      <c r="C1066" s="201"/>
      <c r="D1066" s="372"/>
      <c r="E1066" s="373"/>
      <c r="F1066" s="185"/>
      <c r="G1066" s="186"/>
      <c r="H1066" s="187"/>
      <c r="I1066" s="142">
        <f t="shared" ref="I1066:I1067" si="558">F1066*G1066*H1066</f>
        <v>0</v>
      </c>
      <c r="J1066" s="142"/>
      <c r="K1066" s="142"/>
      <c r="L1066" s="177">
        <f t="shared" ref="L1066:L1067" si="559">I1066+J1066</f>
        <v>0</v>
      </c>
    </row>
    <row r="1067" spans="2:12" ht="14.25" thickBot="1">
      <c r="B1067" s="71"/>
      <c r="C1067" s="202"/>
      <c r="D1067" s="374"/>
      <c r="E1067" s="375"/>
      <c r="F1067" s="188"/>
      <c r="G1067" s="189"/>
      <c r="H1067" s="190"/>
      <c r="I1067" s="143">
        <f t="shared" si="558"/>
        <v>0</v>
      </c>
      <c r="J1067" s="143"/>
      <c r="K1067" s="143"/>
      <c r="L1067" s="177">
        <f t="shared" si="559"/>
        <v>0</v>
      </c>
    </row>
    <row r="1068" spans="2:12" ht="30.75" customHeight="1" thickBot="1">
      <c r="B1068" s="291" t="s">
        <v>898</v>
      </c>
      <c r="C1068" s="107" t="s">
        <v>13</v>
      </c>
      <c r="D1068" s="386" t="s">
        <v>26</v>
      </c>
      <c r="E1068" s="387"/>
      <c r="F1068" s="208">
        <v>9000</v>
      </c>
      <c r="G1068" s="209">
        <v>20</v>
      </c>
      <c r="H1068" s="210">
        <v>2</v>
      </c>
      <c r="I1068" s="147">
        <f>F1068*G1068*H1068</f>
        <v>360000</v>
      </c>
      <c r="J1068" s="147"/>
      <c r="K1068" s="147"/>
      <c r="L1068" s="171">
        <f>I1068+J1068</f>
        <v>360000</v>
      </c>
    </row>
    <row r="1069" spans="2:12">
      <c r="B1069" s="129" t="s">
        <v>28</v>
      </c>
      <c r="C1069" s="106" t="s">
        <v>13</v>
      </c>
      <c r="D1069" s="380"/>
      <c r="E1069" s="381"/>
      <c r="F1069" s="144"/>
      <c r="G1069" s="145"/>
      <c r="H1069" s="146"/>
      <c r="I1069" s="144">
        <f t="shared" ref="I1069:J1069" si="560">SUM(I1070:I1072)</f>
        <v>2400000</v>
      </c>
      <c r="J1069" s="144">
        <f t="shared" si="560"/>
        <v>0</v>
      </c>
      <c r="K1069" s="144"/>
      <c r="L1069" s="170">
        <f t="shared" ref="L1069" si="561">SUM(L1070:L1072)</f>
        <v>2400000</v>
      </c>
    </row>
    <row r="1070" spans="2:12">
      <c r="B1070" s="69"/>
      <c r="C1070" s="200"/>
      <c r="D1070" s="370"/>
      <c r="E1070" s="371"/>
      <c r="F1070" s="197">
        <v>60000</v>
      </c>
      <c r="G1070" s="198">
        <v>20</v>
      </c>
      <c r="H1070" s="199">
        <v>2</v>
      </c>
      <c r="I1070" s="165">
        <f t="shared" ref="I1070:I1071" si="562">F1070*G1070*H1070</f>
        <v>2400000</v>
      </c>
      <c r="J1070" s="165"/>
      <c r="K1070" s="165"/>
      <c r="L1070" s="177">
        <f>I1070+J1070</f>
        <v>2400000</v>
      </c>
    </row>
    <row r="1071" spans="2:12">
      <c r="B1071" s="69"/>
      <c r="C1071" s="201"/>
      <c r="D1071" s="372"/>
      <c r="E1071" s="373"/>
      <c r="F1071" s="185"/>
      <c r="G1071" s="186"/>
      <c r="H1071" s="187"/>
      <c r="I1071" s="142">
        <f t="shared" si="562"/>
        <v>0</v>
      </c>
      <c r="J1071" s="142"/>
      <c r="K1071" s="142"/>
      <c r="L1071" s="177">
        <f t="shared" ref="L1071:L1072" si="563">I1071+J1071</f>
        <v>0</v>
      </c>
    </row>
    <row r="1072" spans="2:12" ht="14.25" thickBot="1">
      <c r="B1072" s="71"/>
      <c r="C1072" s="202"/>
      <c r="D1072" s="374"/>
      <c r="E1072" s="375"/>
      <c r="F1072" s="188"/>
      <c r="G1072" s="189"/>
      <c r="H1072" s="190"/>
      <c r="I1072" s="143">
        <f>F1072*G1072*H1072</f>
        <v>0</v>
      </c>
      <c r="J1072" s="143"/>
      <c r="K1072" s="143"/>
      <c r="L1072" s="177">
        <f t="shared" si="563"/>
        <v>0</v>
      </c>
    </row>
    <row r="1073" spans="1:12">
      <c r="B1073" s="105" t="s">
        <v>29</v>
      </c>
      <c r="C1073" s="107" t="s">
        <v>13</v>
      </c>
      <c r="D1073" s="384" t="s">
        <v>29</v>
      </c>
      <c r="E1073" s="385"/>
      <c r="F1073" s="147"/>
      <c r="G1073" s="148"/>
      <c r="H1073" s="149"/>
      <c r="I1073" s="147">
        <f t="shared" ref="I1073:J1073" si="564">SUM(I1074:I1076)</f>
        <v>800000</v>
      </c>
      <c r="J1073" s="147">
        <f t="shared" si="564"/>
        <v>0</v>
      </c>
      <c r="K1073" s="147"/>
      <c r="L1073" s="171">
        <f t="shared" ref="L1073" si="565">SUM(L1074:L1076)</f>
        <v>800000</v>
      </c>
    </row>
    <row r="1074" spans="1:12">
      <c r="B1074" s="69"/>
      <c r="C1074" s="70" t="s">
        <v>64</v>
      </c>
      <c r="D1074" s="372"/>
      <c r="E1074" s="373"/>
      <c r="F1074" s="185">
        <v>20000</v>
      </c>
      <c r="G1074" s="186">
        <v>20</v>
      </c>
      <c r="H1074" s="187">
        <v>2</v>
      </c>
      <c r="I1074" s="142">
        <f t="shared" ref="I1074:I1076" si="566">F1074*G1074*H1074</f>
        <v>800000</v>
      </c>
      <c r="J1074" s="142"/>
      <c r="K1074" s="142"/>
      <c r="L1074" s="172">
        <f>I1074+J1074</f>
        <v>800000</v>
      </c>
    </row>
    <row r="1075" spans="1:12">
      <c r="B1075" s="69"/>
      <c r="C1075" s="70" t="s">
        <v>65</v>
      </c>
      <c r="D1075" s="372"/>
      <c r="E1075" s="373"/>
      <c r="F1075" s="185"/>
      <c r="G1075" s="186"/>
      <c r="H1075" s="187"/>
      <c r="I1075" s="142">
        <f t="shared" si="566"/>
        <v>0</v>
      </c>
      <c r="J1075" s="142"/>
      <c r="K1075" s="142"/>
      <c r="L1075" s="172">
        <f t="shared" ref="L1075:L1076" si="567">I1075+J1075</f>
        <v>0</v>
      </c>
    </row>
    <row r="1076" spans="1:12" ht="14.25" thickBot="1">
      <c r="B1076" s="71"/>
      <c r="C1076" s="72"/>
      <c r="D1076" s="374"/>
      <c r="E1076" s="375"/>
      <c r="F1076" s="188"/>
      <c r="G1076" s="189"/>
      <c r="H1076" s="190"/>
      <c r="I1076" s="143">
        <f t="shared" si="566"/>
        <v>0</v>
      </c>
      <c r="J1076" s="143"/>
      <c r="K1076" s="143"/>
      <c r="L1076" s="172">
        <f t="shared" si="567"/>
        <v>0</v>
      </c>
    </row>
    <row r="1077" spans="1:12">
      <c r="B1077" s="129" t="s">
        <v>66</v>
      </c>
      <c r="C1077" s="106" t="s">
        <v>13</v>
      </c>
      <c r="D1077" s="380"/>
      <c r="E1077" s="381"/>
      <c r="F1077" s="144"/>
      <c r="G1077" s="145"/>
      <c r="H1077" s="146"/>
      <c r="I1077" s="144">
        <f t="shared" ref="I1077:J1077" si="568">SUM(I1078:I1080)</f>
        <v>120000</v>
      </c>
      <c r="J1077" s="144">
        <f t="shared" si="568"/>
        <v>0</v>
      </c>
      <c r="K1077" s="144"/>
      <c r="L1077" s="170">
        <f t="shared" ref="L1077" si="569">SUM(L1078:L1080)</f>
        <v>120000</v>
      </c>
    </row>
    <row r="1078" spans="1:12">
      <c r="B1078" s="69"/>
      <c r="C1078" s="211" t="s">
        <v>797</v>
      </c>
      <c r="D1078" s="370"/>
      <c r="E1078" s="371"/>
      <c r="F1078" s="197">
        <v>3000</v>
      </c>
      <c r="G1078" s="198">
        <v>20</v>
      </c>
      <c r="H1078" s="199">
        <v>2</v>
      </c>
      <c r="I1078" s="165">
        <f t="shared" ref="I1078:I1080" si="570">F1078*G1078*H1078</f>
        <v>120000</v>
      </c>
      <c r="J1078" s="165"/>
      <c r="K1078" s="165"/>
      <c r="L1078" s="177">
        <f>I1078+J1078</f>
        <v>120000</v>
      </c>
    </row>
    <row r="1079" spans="1:12">
      <c r="B1079" s="69"/>
      <c r="C1079" s="70" t="s">
        <v>34</v>
      </c>
      <c r="D1079" s="372"/>
      <c r="E1079" s="373"/>
      <c r="F1079" s="185"/>
      <c r="G1079" s="186"/>
      <c r="H1079" s="187"/>
      <c r="I1079" s="142">
        <f t="shared" si="570"/>
        <v>0</v>
      </c>
      <c r="J1079" s="142"/>
      <c r="K1079" s="142"/>
      <c r="L1079" s="177">
        <f t="shared" ref="L1079:L1080" si="571">I1079+J1079</f>
        <v>0</v>
      </c>
    </row>
    <row r="1080" spans="1:12" ht="14.25" thickBot="1">
      <c r="B1080" s="71"/>
      <c r="C1080" s="72"/>
      <c r="D1080" s="374"/>
      <c r="E1080" s="375"/>
      <c r="F1080" s="188"/>
      <c r="G1080" s="189"/>
      <c r="H1080" s="190"/>
      <c r="I1080" s="143">
        <f t="shared" si="570"/>
        <v>0</v>
      </c>
      <c r="J1080" s="143"/>
      <c r="K1080" s="143"/>
      <c r="L1080" s="177">
        <f t="shared" si="571"/>
        <v>0</v>
      </c>
    </row>
    <row r="1081" spans="1:12">
      <c r="B1081" s="105" t="s">
        <v>67</v>
      </c>
      <c r="C1081" s="107" t="s">
        <v>13</v>
      </c>
      <c r="D1081" s="382">
        <f>I1081/(I1042+I1043+I1046+I1050+I1059+I1068+I1069+I1073+I1077)</f>
        <v>7.0198660963659287E-2</v>
      </c>
      <c r="E1081" s="383"/>
      <c r="F1081" s="147"/>
      <c r="G1081" s="148"/>
      <c r="H1081" s="149"/>
      <c r="I1081" s="147">
        <f t="shared" ref="I1081:J1081" si="572">SUM(I1082:I1084)</f>
        <v>1126000</v>
      </c>
      <c r="J1081" s="147">
        <f t="shared" si="572"/>
        <v>0</v>
      </c>
      <c r="K1081" s="147"/>
      <c r="L1081" s="171">
        <f t="shared" ref="L1081" si="573">SUM(L1082:L1084)</f>
        <v>1126000</v>
      </c>
    </row>
    <row r="1082" spans="1:12" ht="16.5" customHeight="1">
      <c r="B1082" s="376" t="s">
        <v>81</v>
      </c>
      <c r="C1082" s="70" t="s">
        <v>27</v>
      </c>
      <c r="D1082" s="372"/>
      <c r="E1082" s="373"/>
      <c r="F1082" s="185">
        <v>33000</v>
      </c>
      <c r="G1082" s="186">
        <v>1</v>
      </c>
      <c r="H1082" s="187">
        <v>2</v>
      </c>
      <c r="I1082" s="142">
        <f t="shared" ref="I1082:I1084" si="574">F1082*G1082*H1082</f>
        <v>66000</v>
      </c>
      <c r="J1082" s="142"/>
      <c r="K1082" s="142"/>
      <c r="L1082" s="172">
        <f>I1082+J1082</f>
        <v>66000</v>
      </c>
    </row>
    <row r="1083" spans="1:12">
      <c r="B1083" s="376"/>
      <c r="C1083" s="70" t="s">
        <v>30</v>
      </c>
      <c r="D1083" s="372"/>
      <c r="E1083" s="373"/>
      <c r="F1083" s="185">
        <v>30000</v>
      </c>
      <c r="G1083" s="186">
        <v>1</v>
      </c>
      <c r="H1083" s="187">
        <v>2</v>
      </c>
      <c r="I1083" s="142">
        <f t="shared" si="574"/>
        <v>60000</v>
      </c>
      <c r="J1083" s="142"/>
      <c r="K1083" s="142"/>
      <c r="L1083" s="172">
        <f t="shared" ref="L1083:L1084" si="575">I1083+J1083</f>
        <v>60000</v>
      </c>
    </row>
    <row r="1084" spans="1:12" ht="19.5" customHeight="1" thickBot="1">
      <c r="B1084" s="377"/>
      <c r="C1084" s="72" t="s">
        <v>33</v>
      </c>
      <c r="D1084" s="374"/>
      <c r="E1084" s="375"/>
      <c r="F1084" s="188">
        <v>500000</v>
      </c>
      <c r="G1084" s="189">
        <v>1</v>
      </c>
      <c r="H1084" s="190">
        <v>2</v>
      </c>
      <c r="I1084" s="143">
        <f t="shared" si="574"/>
        <v>1000000</v>
      </c>
      <c r="J1084" s="143"/>
      <c r="K1084" s="143"/>
      <c r="L1084" s="172">
        <f t="shared" si="575"/>
        <v>1000000</v>
      </c>
    </row>
    <row r="1085" spans="1:12" ht="18" customHeight="1">
      <c r="B1085" s="124" t="s">
        <v>793</v>
      </c>
      <c r="C1085" s="125" t="s">
        <v>23</v>
      </c>
      <c r="D1085" s="378"/>
      <c r="E1085" s="379"/>
      <c r="F1085" s="126"/>
      <c r="G1085" s="127"/>
      <c r="H1085" s="128"/>
      <c r="I1085" s="126">
        <f>SUM(I1086:I1089)</f>
        <v>1300000</v>
      </c>
      <c r="J1085" s="126">
        <f>SUM(J1086:J1089)</f>
        <v>0</v>
      </c>
      <c r="K1085" s="126"/>
      <c r="L1085" s="178">
        <f>SUM(L1086:L1089)</f>
        <v>1300000</v>
      </c>
    </row>
    <row r="1086" spans="1:12">
      <c r="A1086" t="str">
        <f>B1029&amp;"식비"</f>
        <v>17식비</v>
      </c>
      <c r="B1086" s="111"/>
      <c r="C1086" s="110" t="s">
        <v>68</v>
      </c>
      <c r="D1086" s="370"/>
      <c r="E1086" s="371"/>
      <c r="F1086" s="197">
        <v>15000</v>
      </c>
      <c r="G1086" s="198">
        <v>20</v>
      </c>
      <c r="H1086" s="199">
        <v>2</v>
      </c>
      <c r="I1086" s="161">
        <f t="shared" ref="I1086:I1089" si="576">F1086*G1086*H1086</f>
        <v>600000</v>
      </c>
      <c r="J1086" s="161"/>
      <c r="K1086" s="161"/>
      <c r="L1086" s="175">
        <f>I1086+J1086</f>
        <v>600000</v>
      </c>
    </row>
    <row r="1087" spans="1:12">
      <c r="A1087" t="str">
        <f>B1029&amp;"숙박비"</f>
        <v>17숙박비</v>
      </c>
      <c r="B1087" s="111"/>
      <c r="C1087" s="112" t="s">
        <v>82</v>
      </c>
      <c r="D1087" s="372"/>
      <c r="E1087" s="373"/>
      <c r="F1087" s="191"/>
      <c r="G1087" s="192"/>
      <c r="H1087" s="193"/>
      <c r="I1087" s="166">
        <f t="shared" si="576"/>
        <v>0</v>
      </c>
      <c r="J1087" s="166"/>
      <c r="K1087" s="166"/>
      <c r="L1087" s="175">
        <f t="shared" ref="L1087:L1089" si="577">I1087+J1087</f>
        <v>0</v>
      </c>
    </row>
    <row r="1088" spans="1:12">
      <c r="A1088" t="str">
        <f>B1029&amp;"수당"</f>
        <v>17수당</v>
      </c>
      <c r="B1088" s="111"/>
      <c r="C1088" s="112" t="s">
        <v>20</v>
      </c>
      <c r="D1088" s="203"/>
      <c r="E1088" s="204"/>
      <c r="F1088" s="191">
        <v>300000</v>
      </c>
      <c r="G1088" s="192">
        <v>1</v>
      </c>
      <c r="H1088" s="193">
        <v>1</v>
      </c>
      <c r="I1088" s="166">
        <f t="shared" si="576"/>
        <v>300000</v>
      </c>
      <c r="J1088" s="166"/>
      <c r="K1088" s="166"/>
      <c r="L1088" s="175">
        <f t="shared" si="577"/>
        <v>300000</v>
      </c>
    </row>
    <row r="1089" spans="1:12" ht="14.25" thickBot="1">
      <c r="A1089" t="str">
        <f>B1029&amp;"임금"</f>
        <v>17임금</v>
      </c>
      <c r="B1089" s="113"/>
      <c r="C1089" s="114" t="s">
        <v>83</v>
      </c>
      <c r="D1089" s="374"/>
      <c r="E1089" s="375"/>
      <c r="F1089" s="188">
        <v>400000</v>
      </c>
      <c r="G1089" s="189">
        <v>1</v>
      </c>
      <c r="H1089" s="190">
        <v>1</v>
      </c>
      <c r="I1089" s="167">
        <f t="shared" si="576"/>
        <v>400000</v>
      </c>
      <c r="J1089" s="167"/>
      <c r="K1089" s="167"/>
      <c r="L1089" s="179">
        <f t="shared" si="577"/>
        <v>400000</v>
      </c>
    </row>
    <row r="1090" spans="1:12" ht="37.9" customHeight="1"/>
    <row r="1091" spans="1:12" ht="37.9" customHeight="1" thickBot="1"/>
    <row r="1092" spans="1:12" ht="33.75" customHeight="1">
      <c r="B1092" s="123" t="s">
        <v>69</v>
      </c>
      <c r="C1092" s="427" t="s">
        <v>43</v>
      </c>
      <c r="D1092" s="427"/>
      <c r="E1092" s="96" t="s">
        <v>790</v>
      </c>
      <c r="F1092" s="96" t="s">
        <v>44</v>
      </c>
      <c r="G1092" s="96" t="s">
        <v>45</v>
      </c>
      <c r="H1092" s="96" t="s">
        <v>46</v>
      </c>
      <c r="I1092" s="96" t="s">
        <v>47</v>
      </c>
      <c r="J1092" s="96" t="s">
        <v>48</v>
      </c>
      <c r="K1092" s="135"/>
      <c r="L1092" s="65"/>
    </row>
    <row r="1093" spans="1:12" ht="24.75" customHeight="1" thickBot="1">
      <c r="B1093" s="296">
        <f>B1029+1</f>
        <v>18</v>
      </c>
      <c r="C1093" s="428" t="s">
        <v>800</v>
      </c>
      <c r="D1093" s="428"/>
      <c r="E1093" s="141" t="s">
        <v>791</v>
      </c>
      <c r="F1093" s="141">
        <v>3</v>
      </c>
      <c r="G1093" s="215">
        <v>30</v>
      </c>
      <c r="H1093" s="141">
        <v>20</v>
      </c>
      <c r="I1093" s="141">
        <v>2</v>
      </c>
      <c r="J1093" s="104">
        <f>H1093*I1093</f>
        <v>40</v>
      </c>
      <c r="K1093" s="136"/>
      <c r="L1093" s="66"/>
    </row>
    <row r="1094" spans="1:12" ht="14.25" thickBot="1">
      <c r="B1094" s="64"/>
      <c r="C1094" s="64"/>
      <c r="D1094" s="64"/>
      <c r="E1094" s="64"/>
      <c r="F1094" s="64"/>
      <c r="G1094" s="64"/>
      <c r="H1094" s="64"/>
      <c r="I1094" s="64"/>
      <c r="J1094" s="64"/>
      <c r="K1094" s="137"/>
      <c r="L1094" s="64"/>
    </row>
    <row r="1095" spans="1:12" ht="18.75" customHeight="1">
      <c r="B1095" s="421" t="s">
        <v>80</v>
      </c>
      <c r="C1095" s="422"/>
      <c r="D1095" s="422"/>
      <c r="E1095" s="423" t="s">
        <v>785</v>
      </c>
      <c r="F1095" s="422"/>
      <c r="G1095" s="425" t="s">
        <v>84</v>
      </c>
      <c r="H1095" s="423" t="s">
        <v>786</v>
      </c>
      <c r="I1095" s="423" t="s">
        <v>787</v>
      </c>
      <c r="J1095" s="408" t="s">
        <v>784</v>
      </c>
      <c r="K1095" s="138"/>
      <c r="L1095" s="64"/>
    </row>
    <row r="1096" spans="1:12" ht="47.25" customHeight="1">
      <c r="B1096" s="97" t="s">
        <v>22</v>
      </c>
      <c r="C1096" s="98" t="s">
        <v>23</v>
      </c>
      <c r="D1096" s="216" t="s">
        <v>801</v>
      </c>
      <c r="E1096" s="424"/>
      <c r="F1096" s="424"/>
      <c r="G1096" s="426"/>
      <c r="H1096" s="424"/>
      <c r="I1096" s="424"/>
      <c r="J1096" s="409"/>
      <c r="K1096" s="139"/>
      <c r="L1096" s="64"/>
    </row>
    <row r="1097" spans="1:12" ht="18" customHeight="1">
      <c r="B1097" s="67" t="s">
        <v>23</v>
      </c>
      <c r="C1097" s="121">
        <f>SUM(C1098:C1099)</f>
        <v>18466192</v>
      </c>
      <c r="D1097" s="410">
        <f>ROUNDDOWN(C1098/G1093/J1093,0)</f>
        <v>14305</v>
      </c>
      <c r="E1097" s="412" t="s">
        <v>820</v>
      </c>
      <c r="F1097" s="412"/>
      <c r="G1097" s="412">
        <v>6</v>
      </c>
      <c r="H1097" s="414">
        <v>190306</v>
      </c>
      <c r="I1097" s="417">
        <v>6850</v>
      </c>
      <c r="J1097" s="419">
        <f>D1097/I1097</f>
        <v>2.0883211678832119</v>
      </c>
      <c r="K1097" s="140"/>
      <c r="L1097" s="64"/>
    </row>
    <row r="1098" spans="1:12" ht="18" customHeight="1">
      <c r="B1098" s="67" t="s">
        <v>796</v>
      </c>
      <c r="C1098" s="121">
        <f>L1105</f>
        <v>17166192</v>
      </c>
      <c r="D1098" s="410"/>
      <c r="E1098" s="412"/>
      <c r="F1098" s="412"/>
      <c r="G1098" s="412"/>
      <c r="H1098" s="415"/>
      <c r="I1098" s="417"/>
      <c r="J1098" s="419"/>
      <c r="K1098" s="140"/>
      <c r="L1098" s="64"/>
    </row>
    <row r="1099" spans="1:12" ht="18" customHeight="1" thickBot="1">
      <c r="B1099" s="68" t="s">
        <v>795</v>
      </c>
      <c r="C1099" s="122">
        <f>L1149</f>
        <v>1300000</v>
      </c>
      <c r="D1099" s="411"/>
      <c r="E1099" s="413"/>
      <c r="F1099" s="413"/>
      <c r="G1099" s="413"/>
      <c r="H1099" s="416"/>
      <c r="I1099" s="418"/>
      <c r="J1099" s="420"/>
      <c r="K1099" s="140"/>
      <c r="L1099" s="64"/>
    </row>
    <row r="1100" spans="1:12" ht="18" customHeight="1">
      <c r="B1100" s="180"/>
      <c r="C1100" s="205"/>
      <c r="D1100" s="206"/>
      <c r="E1100" s="181"/>
      <c r="F1100" s="181"/>
      <c r="G1100" s="181"/>
      <c r="H1100" s="183"/>
      <c r="I1100" s="184"/>
      <c r="J1100" s="207"/>
      <c r="K1100" s="182"/>
      <c r="L1100" s="64"/>
    </row>
    <row r="1101" spans="1:12" ht="14.25" thickBot="1">
      <c r="B1101" s="64"/>
      <c r="C1101" s="64"/>
      <c r="D1101" s="64"/>
      <c r="E1101" s="64"/>
      <c r="F1101" s="64"/>
      <c r="G1101" s="64"/>
      <c r="H1101" s="64"/>
      <c r="I1101" s="64"/>
      <c r="J1101" s="64"/>
      <c r="K1101" s="64"/>
      <c r="L1101" s="64"/>
    </row>
    <row r="1102" spans="1:12" ht="19.5" customHeight="1" thickBot="1">
      <c r="B1102" s="64"/>
      <c r="C1102" s="64"/>
      <c r="D1102" s="64"/>
      <c r="E1102" s="64"/>
      <c r="F1102" s="297" t="s">
        <v>75</v>
      </c>
      <c r="G1102" s="298"/>
      <c r="H1102" s="298"/>
      <c r="I1102" s="300"/>
      <c r="J1102" s="301" t="s">
        <v>35</v>
      </c>
      <c r="K1102" s="302"/>
      <c r="L1102" s="303" t="s">
        <v>77</v>
      </c>
    </row>
    <row r="1103" spans="1:12" ht="18.75" customHeight="1" thickBot="1">
      <c r="B1103" s="75" t="s">
        <v>31</v>
      </c>
      <c r="C1103" s="76" t="s">
        <v>51</v>
      </c>
      <c r="D1103" s="404" t="s">
        <v>52</v>
      </c>
      <c r="E1103" s="405"/>
      <c r="F1103" s="75" t="s">
        <v>53</v>
      </c>
      <c r="G1103" s="76" t="s">
        <v>54</v>
      </c>
      <c r="H1103" s="77" t="s">
        <v>21</v>
      </c>
      <c r="I1103" s="75" t="s">
        <v>49</v>
      </c>
      <c r="J1103" s="132" t="s">
        <v>788</v>
      </c>
      <c r="K1103" s="304" t="s">
        <v>789</v>
      </c>
      <c r="L1103" s="303" t="s">
        <v>49</v>
      </c>
    </row>
    <row r="1104" spans="1:12" ht="21" customHeight="1" thickBot="1">
      <c r="B1104" s="78" t="s">
        <v>23</v>
      </c>
      <c r="C1104" s="79"/>
      <c r="D1104" s="404"/>
      <c r="E1104" s="405"/>
      <c r="F1104" s="80"/>
      <c r="G1104" s="81"/>
      <c r="H1104" s="82"/>
      <c r="I1104" s="83">
        <f>I1105+I1149</f>
        <v>18466192</v>
      </c>
      <c r="J1104" s="133"/>
      <c r="K1104" s="133"/>
      <c r="L1104" s="168">
        <f>L1105+L1149</f>
        <v>18466192</v>
      </c>
    </row>
    <row r="1105" spans="1:12" ht="21.75" customHeight="1" thickBot="1">
      <c r="A1105" t="str">
        <f>B1093&amp;"훈련비"</f>
        <v>18훈련비</v>
      </c>
      <c r="B1105" s="99" t="s">
        <v>794</v>
      </c>
      <c r="C1105" s="100" t="s">
        <v>23</v>
      </c>
      <c r="D1105" s="406"/>
      <c r="E1105" s="407"/>
      <c r="F1105" s="101"/>
      <c r="G1105" s="102"/>
      <c r="H1105" s="103"/>
      <c r="I1105" s="101">
        <f>I1106+I1107+I1110+I1114+I1123+I1132+I1133+I1137+I1141+I1145</f>
        <v>17166192</v>
      </c>
      <c r="J1105" s="101">
        <f>J1106+J1107+J1110+J1114+J1123+J1132+J1133+J1137+J1141+J1145</f>
        <v>0</v>
      </c>
      <c r="K1105" s="101"/>
      <c r="L1105" s="169">
        <f>L1106+L1107+L1110+L1114+L1123+L1132+L1133+L1137+L1141+L1145</f>
        <v>17166192</v>
      </c>
    </row>
    <row r="1106" spans="1:12" ht="14.25" thickBot="1">
      <c r="B1106" s="105" t="s">
        <v>55</v>
      </c>
      <c r="C1106" s="106" t="s">
        <v>13</v>
      </c>
      <c r="D1106" s="401" t="s">
        <v>55</v>
      </c>
      <c r="E1106" s="402"/>
      <c r="F1106" s="288">
        <v>12506</v>
      </c>
      <c r="G1106" s="289">
        <v>16</v>
      </c>
      <c r="H1106" s="290">
        <v>2</v>
      </c>
      <c r="I1106" s="144">
        <f>F1106*G1106*H1106</f>
        <v>400192</v>
      </c>
      <c r="J1106" s="144"/>
      <c r="K1106" s="144"/>
      <c r="L1106" s="170">
        <f>I1106+J1106</f>
        <v>400192</v>
      </c>
    </row>
    <row r="1107" spans="1:12">
      <c r="B1107" s="105" t="s">
        <v>56</v>
      </c>
      <c r="C1107" s="107" t="s">
        <v>13</v>
      </c>
      <c r="D1107" s="384"/>
      <c r="E1107" s="403"/>
      <c r="F1107" s="147"/>
      <c r="G1107" s="148"/>
      <c r="H1107" s="149"/>
      <c r="I1107" s="147">
        <f t="shared" ref="I1107:J1107" si="578">SUM(I1108:I1109)</f>
        <v>0</v>
      </c>
      <c r="J1107" s="147">
        <f t="shared" si="578"/>
        <v>0</v>
      </c>
      <c r="K1107" s="147"/>
      <c r="L1107" s="171">
        <f t="shared" ref="L1107" si="579">SUM(L1108:L1109)</f>
        <v>0</v>
      </c>
    </row>
    <row r="1108" spans="1:12">
      <c r="B1108" s="69"/>
      <c r="C1108" s="70" t="s">
        <v>57</v>
      </c>
      <c r="D1108" s="372"/>
      <c r="E1108" s="392"/>
      <c r="F1108" s="185"/>
      <c r="G1108" s="186"/>
      <c r="H1108" s="187"/>
      <c r="I1108" s="142">
        <f>F1108*G1108*H1108</f>
        <v>0</v>
      </c>
      <c r="J1108" s="142"/>
      <c r="K1108" s="142"/>
      <c r="L1108" s="172">
        <f>I1108+J1108</f>
        <v>0</v>
      </c>
    </row>
    <row r="1109" spans="1:12" ht="14.25" thickBot="1">
      <c r="B1109" s="71"/>
      <c r="C1109" s="72"/>
      <c r="D1109" s="374"/>
      <c r="E1109" s="399"/>
      <c r="F1109" s="188"/>
      <c r="G1109" s="189"/>
      <c r="H1109" s="190"/>
      <c r="I1109" s="143">
        <f>F1109*G1109*H1109</f>
        <v>0</v>
      </c>
      <c r="J1109" s="143"/>
      <c r="K1109" s="143"/>
      <c r="L1109" s="172">
        <f>I1109+J1109</f>
        <v>0</v>
      </c>
    </row>
    <row r="1110" spans="1:12">
      <c r="B1110" s="105" t="s">
        <v>58</v>
      </c>
      <c r="C1110" s="107" t="s">
        <v>13</v>
      </c>
      <c r="D1110" s="384"/>
      <c r="E1110" s="403"/>
      <c r="F1110" s="147"/>
      <c r="G1110" s="148"/>
      <c r="H1110" s="149"/>
      <c r="I1110" s="147">
        <f t="shared" ref="I1110:J1110" si="580">SUM(I1111:I1113)</f>
        <v>1800000</v>
      </c>
      <c r="J1110" s="147">
        <f t="shared" si="580"/>
        <v>0</v>
      </c>
      <c r="K1110" s="147"/>
      <c r="L1110" s="171">
        <f t="shared" ref="L1110" si="581">SUM(L1111:L1113)</f>
        <v>1800000</v>
      </c>
    </row>
    <row r="1111" spans="1:12">
      <c r="B1111" s="69"/>
      <c r="C1111" s="70" t="s">
        <v>57</v>
      </c>
      <c r="D1111" s="372"/>
      <c r="E1111" s="392"/>
      <c r="F1111" s="185">
        <v>900000</v>
      </c>
      <c r="G1111" s="186">
        <v>1</v>
      </c>
      <c r="H1111" s="187">
        <v>2</v>
      </c>
      <c r="I1111" s="142">
        <f t="shared" ref="I1111:I1113" si="582">F1111*G1111*H1111</f>
        <v>1800000</v>
      </c>
      <c r="J1111" s="142"/>
      <c r="K1111" s="142"/>
      <c r="L1111" s="172">
        <f>I1111+J1111</f>
        <v>1800000</v>
      </c>
    </row>
    <row r="1112" spans="1:12">
      <c r="B1112" s="69"/>
      <c r="C1112" s="70"/>
      <c r="D1112" s="372"/>
      <c r="E1112" s="392"/>
      <c r="F1112" s="185"/>
      <c r="G1112" s="186"/>
      <c r="H1112" s="187"/>
      <c r="I1112" s="142">
        <f t="shared" si="582"/>
        <v>0</v>
      </c>
      <c r="J1112" s="142"/>
      <c r="K1112" s="142"/>
      <c r="L1112" s="172">
        <f t="shared" ref="L1112:L1113" si="583">I1112+J1112</f>
        <v>0</v>
      </c>
    </row>
    <row r="1113" spans="1:12" ht="14.25" thickBot="1">
      <c r="B1113" s="71"/>
      <c r="C1113" s="72"/>
      <c r="D1113" s="374"/>
      <c r="E1113" s="399"/>
      <c r="F1113" s="191"/>
      <c r="G1113" s="192"/>
      <c r="H1113" s="193"/>
      <c r="I1113" s="143">
        <f t="shared" si="582"/>
        <v>0</v>
      </c>
      <c r="J1113" s="143"/>
      <c r="K1113" s="143"/>
      <c r="L1113" s="172">
        <f t="shared" si="583"/>
        <v>0</v>
      </c>
    </row>
    <row r="1114" spans="1:12">
      <c r="B1114" s="105" t="s">
        <v>24</v>
      </c>
      <c r="C1114" s="108" t="s">
        <v>13</v>
      </c>
      <c r="D1114" s="380"/>
      <c r="E1114" s="400"/>
      <c r="F1114" s="151"/>
      <c r="G1114" s="152"/>
      <c r="H1114" s="153"/>
      <c r="I1114" s="151">
        <f>I1115+I1119</f>
        <v>10000000</v>
      </c>
      <c r="J1114" s="151">
        <f>J1115+J1119</f>
        <v>0</v>
      </c>
      <c r="K1114" s="151"/>
      <c r="L1114" s="173">
        <f>L1115+L1119</f>
        <v>10000000</v>
      </c>
    </row>
    <row r="1115" spans="1:12">
      <c r="B1115" s="73" t="s">
        <v>59</v>
      </c>
      <c r="C1115" s="109" t="s">
        <v>13</v>
      </c>
      <c r="D1115" s="397"/>
      <c r="E1115" s="398"/>
      <c r="F1115" s="154"/>
      <c r="G1115" s="155"/>
      <c r="H1115" s="156"/>
      <c r="I1115" s="154">
        <f t="shared" ref="I1115:J1115" si="584">SUM(I1116:I1118)</f>
        <v>2000000</v>
      </c>
      <c r="J1115" s="154">
        <f t="shared" si="584"/>
        <v>0</v>
      </c>
      <c r="K1115" s="154"/>
      <c r="L1115" s="174">
        <f>SUM(L1116:L1118)</f>
        <v>2000000</v>
      </c>
    </row>
    <row r="1116" spans="1:12">
      <c r="B1116" s="69"/>
      <c r="C1116" s="194" t="s">
        <v>798</v>
      </c>
      <c r="D1116" s="372" t="s">
        <v>85</v>
      </c>
      <c r="E1116" s="392"/>
      <c r="F1116" s="185">
        <v>100000</v>
      </c>
      <c r="G1116" s="186">
        <v>10</v>
      </c>
      <c r="H1116" s="187">
        <v>2</v>
      </c>
      <c r="I1116" s="142">
        <f t="shared" ref="I1116:I1118" si="585">F1116*G1116*H1116</f>
        <v>2000000</v>
      </c>
      <c r="J1116" s="142"/>
      <c r="K1116" s="142"/>
      <c r="L1116" s="172">
        <f>I1116+J1116</f>
        <v>2000000</v>
      </c>
    </row>
    <row r="1117" spans="1:12">
      <c r="B1117" s="69"/>
      <c r="C1117" s="194" t="s">
        <v>60</v>
      </c>
      <c r="D1117" s="372" t="s">
        <v>86</v>
      </c>
      <c r="E1117" s="392"/>
      <c r="F1117" s="185"/>
      <c r="G1117" s="186"/>
      <c r="H1117" s="187"/>
      <c r="I1117" s="142">
        <f t="shared" si="585"/>
        <v>0</v>
      </c>
      <c r="J1117" s="142"/>
      <c r="K1117" s="142"/>
      <c r="L1117" s="172">
        <f t="shared" ref="L1117:L1118" si="586">I1117+J1117</f>
        <v>0</v>
      </c>
    </row>
    <row r="1118" spans="1:12" ht="14.25" thickBot="1">
      <c r="B1118" s="74"/>
      <c r="C1118" s="195" t="s">
        <v>60</v>
      </c>
      <c r="D1118" s="393" t="s">
        <v>87</v>
      </c>
      <c r="E1118" s="394"/>
      <c r="F1118" s="191"/>
      <c r="G1118" s="192"/>
      <c r="H1118" s="193"/>
      <c r="I1118" s="157">
        <f t="shared" si="585"/>
        <v>0</v>
      </c>
      <c r="J1118" s="157"/>
      <c r="K1118" s="157"/>
      <c r="L1118" s="172">
        <f t="shared" si="586"/>
        <v>0</v>
      </c>
    </row>
    <row r="1119" spans="1:12">
      <c r="B1119" s="69" t="s">
        <v>61</v>
      </c>
      <c r="C1119" s="110" t="s">
        <v>13</v>
      </c>
      <c r="D1119" s="397"/>
      <c r="E1119" s="398"/>
      <c r="F1119" s="158"/>
      <c r="G1119" s="159"/>
      <c r="H1119" s="160"/>
      <c r="I1119" s="161">
        <f t="shared" ref="I1119:J1119" si="587">SUM(I1120:I1122)</f>
        <v>8000000</v>
      </c>
      <c r="J1119" s="161">
        <f t="shared" si="587"/>
        <v>0</v>
      </c>
      <c r="K1119" s="161"/>
      <c r="L1119" s="175">
        <f>SUM(L1120:L1122)</f>
        <v>8000000</v>
      </c>
    </row>
    <row r="1120" spans="1:12">
      <c r="B1120" s="69"/>
      <c r="C1120" s="194" t="s">
        <v>799</v>
      </c>
      <c r="D1120" s="372" t="s">
        <v>85</v>
      </c>
      <c r="E1120" s="392"/>
      <c r="F1120" s="185">
        <v>200000</v>
      </c>
      <c r="G1120" s="186">
        <v>20</v>
      </c>
      <c r="H1120" s="187">
        <v>2</v>
      </c>
      <c r="I1120" s="142">
        <f t="shared" ref="I1120:I1122" si="588">F1120*G1120*H1120</f>
        <v>8000000</v>
      </c>
      <c r="J1120" s="142"/>
      <c r="K1120" s="142"/>
      <c r="L1120" s="172">
        <f>I1120+J1120</f>
        <v>8000000</v>
      </c>
    </row>
    <row r="1121" spans="2:12">
      <c r="B1121" s="69"/>
      <c r="C1121" s="194" t="s">
        <v>60</v>
      </c>
      <c r="D1121" s="372" t="s">
        <v>86</v>
      </c>
      <c r="E1121" s="392"/>
      <c r="F1121" s="185"/>
      <c r="G1121" s="186"/>
      <c r="H1121" s="187"/>
      <c r="I1121" s="142">
        <f t="shared" si="588"/>
        <v>0</v>
      </c>
      <c r="J1121" s="142"/>
      <c r="K1121" s="142"/>
      <c r="L1121" s="172">
        <f t="shared" ref="L1121:L1122" si="589">I1121+J1121</f>
        <v>0</v>
      </c>
    </row>
    <row r="1122" spans="2:12" ht="14.25" thickBot="1">
      <c r="B1122" s="71"/>
      <c r="C1122" s="196" t="s">
        <v>60</v>
      </c>
      <c r="D1122" s="393" t="s">
        <v>87</v>
      </c>
      <c r="E1122" s="394"/>
      <c r="F1122" s="185"/>
      <c r="G1122" s="186"/>
      <c r="H1122" s="187"/>
      <c r="I1122" s="143">
        <f t="shared" si="588"/>
        <v>0</v>
      </c>
      <c r="J1122" s="143"/>
      <c r="K1122" s="143"/>
      <c r="L1122" s="172">
        <f t="shared" si="589"/>
        <v>0</v>
      </c>
    </row>
    <row r="1123" spans="2:12">
      <c r="B1123" s="105" t="s">
        <v>62</v>
      </c>
      <c r="C1123" s="108" t="s">
        <v>13</v>
      </c>
      <c r="D1123" s="395"/>
      <c r="E1123" s="396"/>
      <c r="F1123" s="151"/>
      <c r="G1123" s="152"/>
      <c r="H1123" s="153"/>
      <c r="I1123" s="151">
        <f>I1124+I1128</f>
        <v>160000</v>
      </c>
      <c r="J1123" s="151">
        <f>J1124+J1128</f>
        <v>0</v>
      </c>
      <c r="K1123" s="151"/>
      <c r="L1123" s="173">
        <f>L1124+L1128</f>
        <v>160000</v>
      </c>
    </row>
    <row r="1124" spans="2:12">
      <c r="B1124" s="130" t="s">
        <v>25</v>
      </c>
      <c r="C1124" s="131" t="s">
        <v>13</v>
      </c>
      <c r="D1124" s="390"/>
      <c r="E1124" s="391"/>
      <c r="F1124" s="162"/>
      <c r="G1124" s="163"/>
      <c r="H1124" s="164"/>
      <c r="I1124" s="162">
        <f>SUM(I1125:I1127)</f>
        <v>160000</v>
      </c>
      <c r="J1124" s="162">
        <f>SUM(J1125:J1127)</f>
        <v>0</v>
      </c>
      <c r="K1124" s="162"/>
      <c r="L1124" s="176">
        <f>SUM(L1125:L1127)</f>
        <v>160000</v>
      </c>
    </row>
    <row r="1125" spans="2:12">
      <c r="B1125" s="69"/>
      <c r="C1125" s="214" t="s">
        <v>798</v>
      </c>
      <c r="D1125" s="370"/>
      <c r="E1125" s="371"/>
      <c r="F1125" s="197">
        <v>80000</v>
      </c>
      <c r="G1125" s="198">
        <v>1</v>
      </c>
      <c r="H1125" s="199">
        <v>2</v>
      </c>
      <c r="I1125" s="165">
        <f t="shared" ref="I1125:I1127" si="590">F1125*G1125*H1125</f>
        <v>160000</v>
      </c>
      <c r="J1125" s="165"/>
      <c r="K1125" s="165"/>
      <c r="L1125" s="177">
        <f>I1125+J1125</f>
        <v>160000</v>
      </c>
    </row>
    <row r="1126" spans="2:12">
      <c r="B1126" s="69"/>
      <c r="C1126" s="212"/>
      <c r="D1126" s="372"/>
      <c r="E1126" s="373"/>
      <c r="F1126" s="185"/>
      <c r="G1126" s="186"/>
      <c r="H1126" s="187"/>
      <c r="I1126" s="142">
        <f t="shared" si="590"/>
        <v>0</v>
      </c>
      <c r="J1126" s="142"/>
      <c r="K1126" s="142"/>
      <c r="L1126" s="177">
        <f t="shared" ref="L1126:L1127" si="591">I1126+J1126</f>
        <v>0</v>
      </c>
    </row>
    <row r="1127" spans="2:12">
      <c r="B1127" s="69"/>
      <c r="C1127" s="213"/>
      <c r="D1127" s="388"/>
      <c r="E1127" s="389"/>
      <c r="F1127" s="191"/>
      <c r="G1127" s="192"/>
      <c r="H1127" s="193"/>
      <c r="I1127" s="150">
        <f t="shared" si="590"/>
        <v>0</v>
      </c>
      <c r="J1127" s="150"/>
      <c r="K1127" s="150"/>
      <c r="L1127" s="177">
        <f t="shared" si="591"/>
        <v>0</v>
      </c>
    </row>
    <row r="1128" spans="2:12">
      <c r="B1128" s="130" t="s">
        <v>63</v>
      </c>
      <c r="C1128" s="131" t="s">
        <v>13</v>
      </c>
      <c r="D1128" s="390"/>
      <c r="E1128" s="391"/>
      <c r="F1128" s="162"/>
      <c r="G1128" s="163"/>
      <c r="H1128" s="164"/>
      <c r="I1128" s="162">
        <f>SUM(I1129:I1131)</f>
        <v>0</v>
      </c>
      <c r="J1128" s="162">
        <f>SUM(J1129:J1131)</f>
        <v>0</v>
      </c>
      <c r="K1128" s="162"/>
      <c r="L1128" s="176">
        <f>SUM(L1129:L1131)</f>
        <v>0</v>
      </c>
    </row>
    <row r="1129" spans="2:12">
      <c r="B1129" s="69"/>
      <c r="C1129" s="200"/>
      <c r="D1129" s="370"/>
      <c r="E1129" s="371"/>
      <c r="F1129" s="197"/>
      <c r="G1129" s="198"/>
      <c r="H1129" s="199">
        <v>2</v>
      </c>
      <c r="I1129" s="165">
        <f>F1129*G1129*H1129</f>
        <v>0</v>
      </c>
      <c r="J1129" s="165"/>
      <c r="K1129" s="165"/>
      <c r="L1129" s="177">
        <f>I1129+J1129</f>
        <v>0</v>
      </c>
    </row>
    <row r="1130" spans="2:12">
      <c r="B1130" s="69"/>
      <c r="C1130" s="201"/>
      <c r="D1130" s="372"/>
      <c r="E1130" s="373"/>
      <c r="F1130" s="185"/>
      <c r="G1130" s="186"/>
      <c r="H1130" s="187"/>
      <c r="I1130" s="142">
        <f t="shared" ref="I1130:I1131" si="592">F1130*G1130*H1130</f>
        <v>0</v>
      </c>
      <c r="J1130" s="142"/>
      <c r="K1130" s="142"/>
      <c r="L1130" s="177">
        <f t="shared" ref="L1130:L1131" si="593">I1130+J1130</f>
        <v>0</v>
      </c>
    </row>
    <row r="1131" spans="2:12" ht="14.25" thickBot="1">
      <c r="B1131" s="71"/>
      <c r="C1131" s="202"/>
      <c r="D1131" s="374"/>
      <c r="E1131" s="375"/>
      <c r="F1131" s="188"/>
      <c r="G1131" s="189"/>
      <c r="H1131" s="190"/>
      <c r="I1131" s="143">
        <f t="shared" si="592"/>
        <v>0</v>
      </c>
      <c r="J1131" s="143"/>
      <c r="K1131" s="143"/>
      <c r="L1131" s="177">
        <f t="shared" si="593"/>
        <v>0</v>
      </c>
    </row>
    <row r="1132" spans="2:12" ht="30.75" customHeight="1" thickBot="1">
      <c r="B1132" s="291" t="s">
        <v>898</v>
      </c>
      <c r="C1132" s="107" t="s">
        <v>13</v>
      </c>
      <c r="D1132" s="386" t="s">
        <v>26</v>
      </c>
      <c r="E1132" s="387"/>
      <c r="F1132" s="208">
        <v>9000</v>
      </c>
      <c r="G1132" s="209">
        <v>20</v>
      </c>
      <c r="H1132" s="210">
        <v>2</v>
      </c>
      <c r="I1132" s="147">
        <f>F1132*G1132*H1132</f>
        <v>360000</v>
      </c>
      <c r="J1132" s="147"/>
      <c r="K1132" s="147"/>
      <c r="L1132" s="171">
        <f>I1132+J1132</f>
        <v>360000</v>
      </c>
    </row>
    <row r="1133" spans="2:12">
      <c r="B1133" s="129" t="s">
        <v>28</v>
      </c>
      <c r="C1133" s="106" t="s">
        <v>13</v>
      </c>
      <c r="D1133" s="380"/>
      <c r="E1133" s="381"/>
      <c r="F1133" s="144"/>
      <c r="G1133" s="145"/>
      <c r="H1133" s="146"/>
      <c r="I1133" s="144">
        <f t="shared" ref="I1133:J1133" si="594">SUM(I1134:I1136)</f>
        <v>2400000</v>
      </c>
      <c r="J1133" s="144">
        <f t="shared" si="594"/>
        <v>0</v>
      </c>
      <c r="K1133" s="144"/>
      <c r="L1133" s="170">
        <f t="shared" ref="L1133" si="595">SUM(L1134:L1136)</f>
        <v>2400000</v>
      </c>
    </row>
    <row r="1134" spans="2:12">
      <c r="B1134" s="69"/>
      <c r="C1134" s="200"/>
      <c r="D1134" s="370"/>
      <c r="E1134" s="371"/>
      <c r="F1134" s="197">
        <v>60000</v>
      </c>
      <c r="G1134" s="198">
        <v>20</v>
      </c>
      <c r="H1134" s="199">
        <v>2</v>
      </c>
      <c r="I1134" s="165">
        <f t="shared" ref="I1134:I1135" si="596">F1134*G1134*H1134</f>
        <v>2400000</v>
      </c>
      <c r="J1134" s="165"/>
      <c r="K1134" s="165"/>
      <c r="L1134" s="177">
        <f>I1134+J1134</f>
        <v>2400000</v>
      </c>
    </row>
    <row r="1135" spans="2:12">
      <c r="B1135" s="69"/>
      <c r="C1135" s="201"/>
      <c r="D1135" s="372"/>
      <c r="E1135" s="373"/>
      <c r="F1135" s="185"/>
      <c r="G1135" s="186"/>
      <c r="H1135" s="187"/>
      <c r="I1135" s="142">
        <f t="shared" si="596"/>
        <v>0</v>
      </c>
      <c r="J1135" s="142"/>
      <c r="K1135" s="142"/>
      <c r="L1135" s="177">
        <f t="shared" ref="L1135:L1136" si="597">I1135+J1135</f>
        <v>0</v>
      </c>
    </row>
    <row r="1136" spans="2:12" ht="14.25" thickBot="1">
      <c r="B1136" s="71"/>
      <c r="C1136" s="202"/>
      <c r="D1136" s="374"/>
      <c r="E1136" s="375"/>
      <c r="F1136" s="188"/>
      <c r="G1136" s="189"/>
      <c r="H1136" s="190"/>
      <c r="I1136" s="143">
        <f>F1136*G1136*H1136</f>
        <v>0</v>
      </c>
      <c r="J1136" s="143"/>
      <c r="K1136" s="143"/>
      <c r="L1136" s="177">
        <f t="shared" si="597"/>
        <v>0</v>
      </c>
    </row>
    <row r="1137" spans="1:12">
      <c r="B1137" s="105" t="s">
        <v>29</v>
      </c>
      <c r="C1137" s="107" t="s">
        <v>13</v>
      </c>
      <c r="D1137" s="384" t="s">
        <v>29</v>
      </c>
      <c r="E1137" s="385"/>
      <c r="F1137" s="147"/>
      <c r="G1137" s="148"/>
      <c r="H1137" s="149"/>
      <c r="I1137" s="147">
        <f t="shared" ref="I1137:J1137" si="598">SUM(I1138:I1140)</f>
        <v>800000</v>
      </c>
      <c r="J1137" s="147">
        <f t="shared" si="598"/>
        <v>0</v>
      </c>
      <c r="K1137" s="147"/>
      <c r="L1137" s="171">
        <f t="shared" ref="L1137" si="599">SUM(L1138:L1140)</f>
        <v>800000</v>
      </c>
    </row>
    <row r="1138" spans="1:12">
      <c r="B1138" s="69"/>
      <c r="C1138" s="70" t="s">
        <v>64</v>
      </c>
      <c r="D1138" s="372"/>
      <c r="E1138" s="373"/>
      <c r="F1138" s="185">
        <v>20000</v>
      </c>
      <c r="G1138" s="186">
        <v>20</v>
      </c>
      <c r="H1138" s="187">
        <v>2</v>
      </c>
      <c r="I1138" s="142">
        <f t="shared" ref="I1138:I1140" si="600">F1138*G1138*H1138</f>
        <v>800000</v>
      </c>
      <c r="J1138" s="142"/>
      <c r="K1138" s="142"/>
      <c r="L1138" s="172">
        <f>I1138+J1138</f>
        <v>800000</v>
      </c>
    </row>
    <row r="1139" spans="1:12">
      <c r="B1139" s="69"/>
      <c r="C1139" s="70" t="s">
        <v>65</v>
      </c>
      <c r="D1139" s="372"/>
      <c r="E1139" s="373"/>
      <c r="F1139" s="185"/>
      <c r="G1139" s="186"/>
      <c r="H1139" s="187"/>
      <c r="I1139" s="142">
        <f t="shared" si="600"/>
        <v>0</v>
      </c>
      <c r="J1139" s="142"/>
      <c r="K1139" s="142"/>
      <c r="L1139" s="172">
        <f t="shared" ref="L1139:L1140" si="601">I1139+J1139</f>
        <v>0</v>
      </c>
    </row>
    <row r="1140" spans="1:12" ht="14.25" thickBot="1">
      <c r="B1140" s="71"/>
      <c r="C1140" s="72"/>
      <c r="D1140" s="374"/>
      <c r="E1140" s="375"/>
      <c r="F1140" s="188"/>
      <c r="G1140" s="189"/>
      <c r="H1140" s="190"/>
      <c r="I1140" s="143">
        <f t="shared" si="600"/>
        <v>0</v>
      </c>
      <c r="J1140" s="143"/>
      <c r="K1140" s="143"/>
      <c r="L1140" s="172">
        <f t="shared" si="601"/>
        <v>0</v>
      </c>
    </row>
    <row r="1141" spans="1:12">
      <c r="B1141" s="129" t="s">
        <v>66</v>
      </c>
      <c r="C1141" s="106" t="s">
        <v>13</v>
      </c>
      <c r="D1141" s="380"/>
      <c r="E1141" s="381"/>
      <c r="F1141" s="144"/>
      <c r="G1141" s="145"/>
      <c r="H1141" s="146"/>
      <c r="I1141" s="144">
        <f t="shared" ref="I1141:J1141" si="602">SUM(I1142:I1144)</f>
        <v>120000</v>
      </c>
      <c r="J1141" s="144">
        <f t="shared" si="602"/>
        <v>0</v>
      </c>
      <c r="K1141" s="144"/>
      <c r="L1141" s="170">
        <f t="shared" ref="L1141" si="603">SUM(L1142:L1144)</f>
        <v>120000</v>
      </c>
    </row>
    <row r="1142" spans="1:12">
      <c r="B1142" s="69"/>
      <c r="C1142" s="211" t="s">
        <v>797</v>
      </c>
      <c r="D1142" s="370"/>
      <c r="E1142" s="371"/>
      <c r="F1142" s="197">
        <v>3000</v>
      </c>
      <c r="G1142" s="198">
        <v>20</v>
      </c>
      <c r="H1142" s="199">
        <v>2</v>
      </c>
      <c r="I1142" s="165">
        <f t="shared" ref="I1142:I1144" si="604">F1142*G1142*H1142</f>
        <v>120000</v>
      </c>
      <c r="J1142" s="165"/>
      <c r="K1142" s="165"/>
      <c r="L1142" s="177">
        <f>I1142+J1142</f>
        <v>120000</v>
      </c>
    </row>
    <row r="1143" spans="1:12">
      <c r="B1143" s="69"/>
      <c r="C1143" s="70" t="s">
        <v>34</v>
      </c>
      <c r="D1143" s="372"/>
      <c r="E1143" s="373"/>
      <c r="F1143" s="185"/>
      <c r="G1143" s="186"/>
      <c r="H1143" s="187"/>
      <c r="I1143" s="142">
        <f t="shared" si="604"/>
        <v>0</v>
      </c>
      <c r="J1143" s="142"/>
      <c r="K1143" s="142"/>
      <c r="L1143" s="177">
        <f t="shared" ref="L1143:L1144" si="605">I1143+J1143</f>
        <v>0</v>
      </c>
    </row>
    <row r="1144" spans="1:12" ht="14.25" thickBot="1">
      <c r="B1144" s="71"/>
      <c r="C1144" s="72"/>
      <c r="D1144" s="374"/>
      <c r="E1144" s="375"/>
      <c r="F1144" s="188"/>
      <c r="G1144" s="189"/>
      <c r="H1144" s="190"/>
      <c r="I1144" s="143">
        <f t="shared" si="604"/>
        <v>0</v>
      </c>
      <c r="J1144" s="143"/>
      <c r="K1144" s="143"/>
      <c r="L1144" s="177">
        <f t="shared" si="605"/>
        <v>0</v>
      </c>
    </row>
    <row r="1145" spans="1:12">
      <c r="B1145" s="105" t="s">
        <v>67</v>
      </c>
      <c r="C1145" s="107" t="s">
        <v>13</v>
      </c>
      <c r="D1145" s="382">
        <f>I1145/(I1106+I1107+I1110+I1114+I1123+I1132+I1133+I1137+I1141)</f>
        <v>7.0198660963659287E-2</v>
      </c>
      <c r="E1145" s="383"/>
      <c r="F1145" s="147"/>
      <c r="G1145" s="148"/>
      <c r="H1145" s="149"/>
      <c r="I1145" s="147">
        <f t="shared" ref="I1145:J1145" si="606">SUM(I1146:I1148)</f>
        <v>1126000</v>
      </c>
      <c r="J1145" s="147">
        <f t="shared" si="606"/>
        <v>0</v>
      </c>
      <c r="K1145" s="147"/>
      <c r="L1145" s="171">
        <f t="shared" ref="L1145" si="607">SUM(L1146:L1148)</f>
        <v>1126000</v>
      </c>
    </row>
    <row r="1146" spans="1:12" ht="16.5" customHeight="1">
      <c r="B1146" s="376" t="s">
        <v>81</v>
      </c>
      <c r="C1146" s="70" t="s">
        <v>27</v>
      </c>
      <c r="D1146" s="372"/>
      <c r="E1146" s="373"/>
      <c r="F1146" s="185">
        <v>33000</v>
      </c>
      <c r="G1146" s="186">
        <v>1</v>
      </c>
      <c r="H1146" s="187">
        <v>2</v>
      </c>
      <c r="I1146" s="142">
        <f t="shared" ref="I1146:I1148" si="608">F1146*G1146*H1146</f>
        <v>66000</v>
      </c>
      <c r="J1146" s="142"/>
      <c r="K1146" s="142"/>
      <c r="L1146" s="172">
        <f>I1146+J1146</f>
        <v>66000</v>
      </c>
    </row>
    <row r="1147" spans="1:12">
      <c r="B1147" s="376"/>
      <c r="C1147" s="70" t="s">
        <v>30</v>
      </c>
      <c r="D1147" s="372"/>
      <c r="E1147" s="373"/>
      <c r="F1147" s="185">
        <v>30000</v>
      </c>
      <c r="G1147" s="186">
        <v>1</v>
      </c>
      <c r="H1147" s="187">
        <v>2</v>
      </c>
      <c r="I1147" s="142">
        <f t="shared" si="608"/>
        <v>60000</v>
      </c>
      <c r="J1147" s="142"/>
      <c r="K1147" s="142"/>
      <c r="L1147" s="172">
        <f t="shared" ref="L1147:L1148" si="609">I1147+J1147</f>
        <v>60000</v>
      </c>
    </row>
    <row r="1148" spans="1:12" ht="19.5" customHeight="1" thickBot="1">
      <c r="B1148" s="377"/>
      <c r="C1148" s="72" t="s">
        <v>33</v>
      </c>
      <c r="D1148" s="374"/>
      <c r="E1148" s="375"/>
      <c r="F1148" s="188">
        <v>500000</v>
      </c>
      <c r="G1148" s="189">
        <v>1</v>
      </c>
      <c r="H1148" s="190">
        <v>2</v>
      </c>
      <c r="I1148" s="143">
        <f t="shared" si="608"/>
        <v>1000000</v>
      </c>
      <c r="J1148" s="143"/>
      <c r="K1148" s="143"/>
      <c r="L1148" s="172">
        <f t="shared" si="609"/>
        <v>1000000</v>
      </c>
    </row>
    <row r="1149" spans="1:12" ht="18" customHeight="1">
      <c r="B1149" s="124" t="s">
        <v>793</v>
      </c>
      <c r="C1149" s="125" t="s">
        <v>23</v>
      </c>
      <c r="D1149" s="378"/>
      <c r="E1149" s="379"/>
      <c r="F1149" s="126"/>
      <c r="G1149" s="127"/>
      <c r="H1149" s="128"/>
      <c r="I1149" s="126">
        <f>SUM(I1150:I1153)</f>
        <v>1300000</v>
      </c>
      <c r="J1149" s="126">
        <f>SUM(J1150:J1153)</f>
        <v>0</v>
      </c>
      <c r="K1149" s="126"/>
      <c r="L1149" s="178">
        <f>SUM(L1150:L1153)</f>
        <v>1300000</v>
      </c>
    </row>
    <row r="1150" spans="1:12">
      <c r="A1150" t="str">
        <f>B1093&amp;"식비"</f>
        <v>18식비</v>
      </c>
      <c r="B1150" s="111"/>
      <c r="C1150" s="110" t="s">
        <v>68</v>
      </c>
      <c r="D1150" s="370"/>
      <c r="E1150" s="371"/>
      <c r="F1150" s="197">
        <v>15000</v>
      </c>
      <c r="G1150" s="198">
        <v>20</v>
      </c>
      <c r="H1150" s="199">
        <v>2</v>
      </c>
      <c r="I1150" s="161">
        <f t="shared" ref="I1150:I1153" si="610">F1150*G1150*H1150</f>
        <v>600000</v>
      </c>
      <c r="J1150" s="161"/>
      <c r="K1150" s="161"/>
      <c r="L1150" s="175">
        <f>I1150+J1150</f>
        <v>600000</v>
      </c>
    </row>
    <row r="1151" spans="1:12">
      <c r="A1151" t="str">
        <f>B1093&amp;"숙박비"</f>
        <v>18숙박비</v>
      </c>
      <c r="B1151" s="111"/>
      <c r="C1151" s="112" t="s">
        <v>82</v>
      </c>
      <c r="D1151" s="372"/>
      <c r="E1151" s="373"/>
      <c r="F1151" s="191"/>
      <c r="G1151" s="192"/>
      <c r="H1151" s="193"/>
      <c r="I1151" s="166">
        <f t="shared" si="610"/>
        <v>0</v>
      </c>
      <c r="J1151" s="166"/>
      <c r="K1151" s="166"/>
      <c r="L1151" s="175">
        <f t="shared" ref="L1151:L1153" si="611">I1151+J1151</f>
        <v>0</v>
      </c>
    </row>
    <row r="1152" spans="1:12">
      <c r="A1152" t="str">
        <f>B1093&amp;"수당"</f>
        <v>18수당</v>
      </c>
      <c r="B1152" s="111"/>
      <c r="C1152" s="112" t="s">
        <v>20</v>
      </c>
      <c r="D1152" s="203"/>
      <c r="E1152" s="204"/>
      <c r="F1152" s="191">
        <v>300000</v>
      </c>
      <c r="G1152" s="192">
        <v>1</v>
      </c>
      <c r="H1152" s="193">
        <v>1</v>
      </c>
      <c r="I1152" s="166">
        <f t="shared" si="610"/>
        <v>300000</v>
      </c>
      <c r="J1152" s="166"/>
      <c r="K1152" s="166"/>
      <c r="L1152" s="175">
        <f t="shared" si="611"/>
        <v>300000</v>
      </c>
    </row>
    <row r="1153" spans="1:12" ht="14.25" thickBot="1">
      <c r="A1153" t="str">
        <f>B1093&amp;"임금"</f>
        <v>18임금</v>
      </c>
      <c r="B1153" s="113"/>
      <c r="C1153" s="114" t="s">
        <v>83</v>
      </c>
      <c r="D1153" s="374"/>
      <c r="E1153" s="375"/>
      <c r="F1153" s="188">
        <v>400000</v>
      </c>
      <c r="G1153" s="189">
        <v>1</v>
      </c>
      <c r="H1153" s="190">
        <v>1</v>
      </c>
      <c r="I1153" s="167">
        <f t="shared" si="610"/>
        <v>400000</v>
      </c>
      <c r="J1153" s="167"/>
      <c r="K1153" s="167"/>
      <c r="L1153" s="179">
        <f t="shared" si="611"/>
        <v>400000</v>
      </c>
    </row>
    <row r="1154" spans="1:12" ht="37.9" customHeight="1"/>
    <row r="1155" spans="1:12" ht="37.9" customHeight="1" thickBot="1"/>
    <row r="1156" spans="1:12" ht="33.75" customHeight="1">
      <c r="B1156" s="123" t="s">
        <v>69</v>
      </c>
      <c r="C1156" s="427" t="s">
        <v>43</v>
      </c>
      <c r="D1156" s="427"/>
      <c r="E1156" s="96" t="s">
        <v>790</v>
      </c>
      <c r="F1156" s="96" t="s">
        <v>44</v>
      </c>
      <c r="G1156" s="96" t="s">
        <v>45</v>
      </c>
      <c r="H1156" s="96" t="s">
        <v>46</v>
      </c>
      <c r="I1156" s="96" t="s">
        <v>47</v>
      </c>
      <c r="J1156" s="96" t="s">
        <v>48</v>
      </c>
      <c r="K1156" s="135"/>
      <c r="L1156" s="65"/>
    </row>
    <row r="1157" spans="1:12" ht="24.75" customHeight="1" thickBot="1">
      <c r="B1157" s="296">
        <f>B1093+1</f>
        <v>19</v>
      </c>
      <c r="C1157" s="428" t="s">
        <v>800</v>
      </c>
      <c r="D1157" s="428"/>
      <c r="E1157" s="141" t="s">
        <v>791</v>
      </c>
      <c r="F1157" s="141">
        <v>3</v>
      </c>
      <c r="G1157" s="215">
        <v>30</v>
      </c>
      <c r="H1157" s="141">
        <v>20</v>
      </c>
      <c r="I1157" s="141">
        <v>2</v>
      </c>
      <c r="J1157" s="104">
        <f>H1157*I1157</f>
        <v>40</v>
      </c>
      <c r="K1157" s="136"/>
      <c r="L1157" s="66"/>
    </row>
    <row r="1158" spans="1:12" ht="14.25" thickBot="1">
      <c r="B1158" s="64"/>
      <c r="C1158" s="64"/>
      <c r="D1158" s="64"/>
      <c r="E1158" s="64"/>
      <c r="F1158" s="64"/>
      <c r="G1158" s="64"/>
      <c r="H1158" s="64"/>
      <c r="I1158" s="64"/>
      <c r="J1158" s="64"/>
      <c r="K1158" s="137"/>
      <c r="L1158" s="64"/>
    </row>
    <row r="1159" spans="1:12" ht="18.75" customHeight="1">
      <c r="B1159" s="421" t="s">
        <v>80</v>
      </c>
      <c r="C1159" s="422"/>
      <c r="D1159" s="422"/>
      <c r="E1159" s="423" t="s">
        <v>785</v>
      </c>
      <c r="F1159" s="422"/>
      <c r="G1159" s="425" t="s">
        <v>84</v>
      </c>
      <c r="H1159" s="423" t="s">
        <v>786</v>
      </c>
      <c r="I1159" s="423" t="s">
        <v>787</v>
      </c>
      <c r="J1159" s="408" t="s">
        <v>784</v>
      </c>
      <c r="K1159" s="138"/>
      <c r="L1159" s="64"/>
    </row>
    <row r="1160" spans="1:12" ht="47.25" customHeight="1">
      <c r="B1160" s="97" t="s">
        <v>22</v>
      </c>
      <c r="C1160" s="98" t="s">
        <v>23</v>
      </c>
      <c r="D1160" s="216" t="s">
        <v>801</v>
      </c>
      <c r="E1160" s="424"/>
      <c r="F1160" s="424"/>
      <c r="G1160" s="426"/>
      <c r="H1160" s="424"/>
      <c r="I1160" s="424"/>
      <c r="J1160" s="409"/>
      <c r="K1160" s="139"/>
      <c r="L1160" s="64"/>
    </row>
    <row r="1161" spans="1:12" ht="18" customHeight="1">
      <c r="B1161" s="67" t="s">
        <v>23</v>
      </c>
      <c r="C1161" s="121">
        <f>SUM(C1162:C1163)</f>
        <v>18466192</v>
      </c>
      <c r="D1161" s="410">
        <f>ROUNDDOWN(C1162/G1157/J1157,0)</f>
        <v>14305</v>
      </c>
      <c r="E1161" s="412" t="s">
        <v>820</v>
      </c>
      <c r="F1161" s="412"/>
      <c r="G1161" s="412">
        <v>6</v>
      </c>
      <c r="H1161" s="414">
        <v>190306</v>
      </c>
      <c r="I1161" s="417">
        <v>6850</v>
      </c>
      <c r="J1161" s="419">
        <f>D1161/I1161</f>
        <v>2.0883211678832119</v>
      </c>
      <c r="K1161" s="140"/>
      <c r="L1161" s="64"/>
    </row>
    <row r="1162" spans="1:12" ht="18" customHeight="1">
      <c r="B1162" s="67" t="s">
        <v>796</v>
      </c>
      <c r="C1162" s="121">
        <f>L1169</f>
        <v>17166192</v>
      </c>
      <c r="D1162" s="410"/>
      <c r="E1162" s="412"/>
      <c r="F1162" s="412"/>
      <c r="G1162" s="412"/>
      <c r="H1162" s="415"/>
      <c r="I1162" s="417"/>
      <c r="J1162" s="419"/>
      <c r="K1162" s="140"/>
      <c r="L1162" s="64"/>
    </row>
    <row r="1163" spans="1:12" ht="18" customHeight="1" thickBot="1">
      <c r="B1163" s="68" t="s">
        <v>795</v>
      </c>
      <c r="C1163" s="122">
        <f>L1213</f>
        <v>1300000</v>
      </c>
      <c r="D1163" s="411"/>
      <c r="E1163" s="413"/>
      <c r="F1163" s="413"/>
      <c r="G1163" s="413"/>
      <c r="H1163" s="416"/>
      <c r="I1163" s="418"/>
      <c r="J1163" s="420"/>
      <c r="K1163" s="140"/>
      <c r="L1163" s="64"/>
    </row>
    <row r="1164" spans="1:12" ht="18" customHeight="1">
      <c r="B1164" s="180"/>
      <c r="C1164" s="205"/>
      <c r="D1164" s="206"/>
      <c r="E1164" s="181"/>
      <c r="F1164" s="181"/>
      <c r="G1164" s="181"/>
      <c r="H1164" s="183"/>
      <c r="I1164" s="184"/>
      <c r="J1164" s="207"/>
      <c r="K1164" s="182"/>
      <c r="L1164" s="64"/>
    </row>
    <row r="1165" spans="1:12" ht="14.25" thickBot="1">
      <c r="B1165" s="64"/>
      <c r="C1165" s="64"/>
      <c r="D1165" s="64"/>
      <c r="E1165" s="64"/>
      <c r="F1165" s="64"/>
      <c r="G1165" s="64"/>
      <c r="H1165" s="64"/>
      <c r="I1165" s="64"/>
      <c r="J1165" s="64"/>
      <c r="K1165" s="64"/>
      <c r="L1165" s="64"/>
    </row>
    <row r="1166" spans="1:12" ht="19.5" customHeight="1" thickBot="1">
      <c r="B1166" s="64"/>
      <c r="C1166" s="64"/>
      <c r="D1166" s="64"/>
      <c r="E1166" s="64"/>
      <c r="F1166" s="297" t="s">
        <v>75</v>
      </c>
      <c r="G1166" s="298"/>
      <c r="H1166" s="298"/>
      <c r="I1166" s="300"/>
      <c r="J1166" s="301" t="s">
        <v>35</v>
      </c>
      <c r="K1166" s="302"/>
      <c r="L1166" s="303" t="s">
        <v>77</v>
      </c>
    </row>
    <row r="1167" spans="1:12" ht="18.75" customHeight="1" thickBot="1">
      <c r="B1167" s="75" t="s">
        <v>31</v>
      </c>
      <c r="C1167" s="76" t="s">
        <v>51</v>
      </c>
      <c r="D1167" s="404" t="s">
        <v>52</v>
      </c>
      <c r="E1167" s="405"/>
      <c r="F1167" s="75" t="s">
        <v>53</v>
      </c>
      <c r="G1167" s="76" t="s">
        <v>54</v>
      </c>
      <c r="H1167" s="77" t="s">
        <v>21</v>
      </c>
      <c r="I1167" s="75" t="s">
        <v>49</v>
      </c>
      <c r="J1167" s="132" t="s">
        <v>788</v>
      </c>
      <c r="K1167" s="304" t="s">
        <v>789</v>
      </c>
      <c r="L1167" s="303" t="s">
        <v>49</v>
      </c>
    </row>
    <row r="1168" spans="1:12" ht="21" customHeight="1" thickBot="1">
      <c r="B1168" s="78" t="s">
        <v>23</v>
      </c>
      <c r="C1168" s="79"/>
      <c r="D1168" s="404"/>
      <c r="E1168" s="405"/>
      <c r="F1168" s="80"/>
      <c r="G1168" s="81"/>
      <c r="H1168" s="82"/>
      <c r="I1168" s="83">
        <f>I1169+I1213</f>
        <v>18466192</v>
      </c>
      <c r="J1168" s="133"/>
      <c r="K1168" s="133"/>
      <c r="L1168" s="168">
        <f>L1169+L1213</f>
        <v>18466192</v>
      </c>
    </row>
    <row r="1169" spans="1:12" ht="21.75" customHeight="1" thickBot="1">
      <c r="A1169" t="str">
        <f>B1157&amp;"훈련비"</f>
        <v>19훈련비</v>
      </c>
      <c r="B1169" s="99" t="s">
        <v>794</v>
      </c>
      <c r="C1169" s="100" t="s">
        <v>23</v>
      </c>
      <c r="D1169" s="406"/>
      <c r="E1169" s="407"/>
      <c r="F1169" s="101"/>
      <c r="G1169" s="102"/>
      <c r="H1169" s="103"/>
      <c r="I1169" s="101">
        <f>I1170+I1171+I1174+I1178+I1187+I1196+I1197+I1201+I1205+I1209</f>
        <v>17166192</v>
      </c>
      <c r="J1169" s="101">
        <f>J1170+J1171+J1174+J1178+J1187+J1196+J1197+J1201+J1205+J1209</f>
        <v>0</v>
      </c>
      <c r="K1169" s="101"/>
      <c r="L1169" s="169">
        <f>L1170+L1171+L1174+L1178+L1187+L1196+L1197+L1201+L1205+L1209</f>
        <v>17166192</v>
      </c>
    </row>
    <row r="1170" spans="1:12" ht="14.25" thickBot="1">
      <c r="B1170" s="105" t="s">
        <v>55</v>
      </c>
      <c r="C1170" s="106" t="s">
        <v>13</v>
      </c>
      <c r="D1170" s="401" t="s">
        <v>55</v>
      </c>
      <c r="E1170" s="402"/>
      <c r="F1170" s="288">
        <v>12506</v>
      </c>
      <c r="G1170" s="289">
        <v>16</v>
      </c>
      <c r="H1170" s="290">
        <v>2</v>
      </c>
      <c r="I1170" s="144">
        <f>F1170*G1170*H1170</f>
        <v>400192</v>
      </c>
      <c r="J1170" s="144"/>
      <c r="K1170" s="144"/>
      <c r="L1170" s="170">
        <f>I1170+J1170</f>
        <v>400192</v>
      </c>
    </row>
    <row r="1171" spans="1:12">
      <c r="B1171" s="105" t="s">
        <v>56</v>
      </c>
      <c r="C1171" s="107" t="s">
        <v>13</v>
      </c>
      <c r="D1171" s="384"/>
      <c r="E1171" s="403"/>
      <c r="F1171" s="147"/>
      <c r="G1171" s="148"/>
      <c r="H1171" s="149"/>
      <c r="I1171" s="147">
        <f t="shared" ref="I1171:J1171" si="612">SUM(I1172:I1173)</f>
        <v>0</v>
      </c>
      <c r="J1171" s="147">
        <f t="shared" si="612"/>
        <v>0</v>
      </c>
      <c r="K1171" s="147"/>
      <c r="L1171" s="171">
        <f t="shared" ref="L1171" si="613">SUM(L1172:L1173)</f>
        <v>0</v>
      </c>
    </row>
    <row r="1172" spans="1:12">
      <c r="B1172" s="69"/>
      <c r="C1172" s="70" t="s">
        <v>57</v>
      </c>
      <c r="D1172" s="372"/>
      <c r="E1172" s="392"/>
      <c r="F1172" s="185"/>
      <c r="G1172" s="186"/>
      <c r="H1172" s="187"/>
      <c r="I1172" s="142">
        <f>F1172*G1172*H1172</f>
        <v>0</v>
      </c>
      <c r="J1172" s="142"/>
      <c r="K1172" s="142"/>
      <c r="L1172" s="172">
        <f>I1172+J1172</f>
        <v>0</v>
      </c>
    </row>
    <row r="1173" spans="1:12" ht="14.25" thickBot="1">
      <c r="B1173" s="71"/>
      <c r="C1173" s="72"/>
      <c r="D1173" s="374"/>
      <c r="E1173" s="399"/>
      <c r="F1173" s="188"/>
      <c r="G1173" s="189"/>
      <c r="H1173" s="190"/>
      <c r="I1173" s="143">
        <f>F1173*G1173*H1173</f>
        <v>0</v>
      </c>
      <c r="J1173" s="143"/>
      <c r="K1173" s="143"/>
      <c r="L1173" s="172">
        <f>I1173+J1173</f>
        <v>0</v>
      </c>
    </row>
    <row r="1174" spans="1:12">
      <c r="B1174" s="105" t="s">
        <v>58</v>
      </c>
      <c r="C1174" s="107" t="s">
        <v>13</v>
      </c>
      <c r="D1174" s="384"/>
      <c r="E1174" s="403"/>
      <c r="F1174" s="147"/>
      <c r="G1174" s="148"/>
      <c r="H1174" s="149"/>
      <c r="I1174" s="147">
        <f t="shared" ref="I1174:J1174" si="614">SUM(I1175:I1177)</f>
        <v>1800000</v>
      </c>
      <c r="J1174" s="147">
        <f t="shared" si="614"/>
        <v>0</v>
      </c>
      <c r="K1174" s="147"/>
      <c r="L1174" s="171">
        <f t="shared" ref="L1174" si="615">SUM(L1175:L1177)</f>
        <v>1800000</v>
      </c>
    </row>
    <row r="1175" spans="1:12">
      <c r="B1175" s="69"/>
      <c r="C1175" s="70" t="s">
        <v>57</v>
      </c>
      <c r="D1175" s="372"/>
      <c r="E1175" s="392"/>
      <c r="F1175" s="185">
        <v>900000</v>
      </c>
      <c r="G1175" s="186">
        <v>1</v>
      </c>
      <c r="H1175" s="187">
        <v>2</v>
      </c>
      <c r="I1175" s="142">
        <f t="shared" ref="I1175:I1177" si="616">F1175*G1175*H1175</f>
        <v>1800000</v>
      </c>
      <c r="J1175" s="142"/>
      <c r="K1175" s="142"/>
      <c r="L1175" s="172">
        <f>I1175+J1175</f>
        <v>1800000</v>
      </c>
    </row>
    <row r="1176" spans="1:12">
      <c r="B1176" s="69"/>
      <c r="C1176" s="70"/>
      <c r="D1176" s="372"/>
      <c r="E1176" s="392"/>
      <c r="F1176" s="185"/>
      <c r="G1176" s="186"/>
      <c r="H1176" s="187"/>
      <c r="I1176" s="142">
        <f t="shared" si="616"/>
        <v>0</v>
      </c>
      <c r="J1176" s="142"/>
      <c r="K1176" s="142"/>
      <c r="L1176" s="172">
        <f t="shared" ref="L1176:L1177" si="617">I1176+J1176</f>
        <v>0</v>
      </c>
    </row>
    <row r="1177" spans="1:12" ht="14.25" thickBot="1">
      <c r="B1177" s="71"/>
      <c r="C1177" s="72"/>
      <c r="D1177" s="374"/>
      <c r="E1177" s="399"/>
      <c r="F1177" s="191"/>
      <c r="G1177" s="192"/>
      <c r="H1177" s="193"/>
      <c r="I1177" s="143">
        <f t="shared" si="616"/>
        <v>0</v>
      </c>
      <c r="J1177" s="143"/>
      <c r="K1177" s="143"/>
      <c r="L1177" s="172">
        <f t="shared" si="617"/>
        <v>0</v>
      </c>
    </row>
    <row r="1178" spans="1:12">
      <c r="B1178" s="105" t="s">
        <v>24</v>
      </c>
      <c r="C1178" s="108" t="s">
        <v>13</v>
      </c>
      <c r="D1178" s="380"/>
      <c r="E1178" s="400"/>
      <c r="F1178" s="151"/>
      <c r="G1178" s="152"/>
      <c r="H1178" s="153"/>
      <c r="I1178" s="151">
        <f>I1179+I1183</f>
        <v>10000000</v>
      </c>
      <c r="J1178" s="151">
        <f>J1179+J1183</f>
        <v>0</v>
      </c>
      <c r="K1178" s="151"/>
      <c r="L1178" s="173">
        <f>L1179+L1183</f>
        <v>10000000</v>
      </c>
    </row>
    <row r="1179" spans="1:12">
      <c r="B1179" s="73" t="s">
        <v>59</v>
      </c>
      <c r="C1179" s="109" t="s">
        <v>13</v>
      </c>
      <c r="D1179" s="397"/>
      <c r="E1179" s="398"/>
      <c r="F1179" s="154"/>
      <c r="G1179" s="155"/>
      <c r="H1179" s="156"/>
      <c r="I1179" s="154">
        <f t="shared" ref="I1179:J1179" si="618">SUM(I1180:I1182)</f>
        <v>2000000</v>
      </c>
      <c r="J1179" s="154">
        <f t="shared" si="618"/>
        <v>0</v>
      </c>
      <c r="K1179" s="154"/>
      <c r="L1179" s="174">
        <f>SUM(L1180:L1182)</f>
        <v>2000000</v>
      </c>
    </row>
    <row r="1180" spans="1:12">
      <c r="B1180" s="69"/>
      <c r="C1180" s="194" t="s">
        <v>798</v>
      </c>
      <c r="D1180" s="372" t="s">
        <v>85</v>
      </c>
      <c r="E1180" s="392"/>
      <c r="F1180" s="185">
        <v>100000</v>
      </c>
      <c r="G1180" s="186">
        <v>10</v>
      </c>
      <c r="H1180" s="187">
        <v>2</v>
      </c>
      <c r="I1180" s="142">
        <f t="shared" ref="I1180:I1182" si="619">F1180*G1180*H1180</f>
        <v>2000000</v>
      </c>
      <c r="J1180" s="142"/>
      <c r="K1180" s="142"/>
      <c r="L1180" s="172">
        <f>I1180+J1180</f>
        <v>2000000</v>
      </c>
    </row>
    <row r="1181" spans="1:12">
      <c r="B1181" s="69"/>
      <c r="C1181" s="194" t="s">
        <v>60</v>
      </c>
      <c r="D1181" s="372" t="s">
        <v>86</v>
      </c>
      <c r="E1181" s="392"/>
      <c r="F1181" s="185"/>
      <c r="G1181" s="186"/>
      <c r="H1181" s="187"/>
      <c r="I1181" s="142">
        <f t="shared" si="619"/>
        <v>0</v>
      </c>
      <c r="J1181" s="142"/>
      <c r="K1181" s="142"/>
      <c r="L1181" s="172">
        <f t="shared" ref="L1181:L1182" si="620">I1181+J1181</f>
        <v>0</v>
      </c>
    </row>
    <row r="1182" spans="1:12" ht="14.25" thickBot="1">
      <c r="B1182" s="74"/>
      <c r="C1182" s="195" t="s">
        <v>60</v>
      </c>
      <c r="D1182" s="393" t="s">
        <v>87</v>
      </c>
      <c r="E1182" s="394"/>
      <c r="F1182" s="191"/>
      <c r="G1182" s="192"/>
      <c r="H1182" s="193"/>
      <c r="I1182" s="157">
        <f t="shared" si="619"/>
        <v>0</v>
      </c>
      <c r="J1182" s="157"/>
      <c r="K1182" s="157"/>
      <c r="L1182" s="172">
        <f t="shared" si="620"/>
        <v>0</v>
      </c>
    </row>
    <row r="1183" spans="1:12">
      <c r="B1183" s="69" t="s">
        <v>61</v>
      </c>
      <c r="C1183" s="110" t="s">
        <v>13</v>
      </c>
      <c r="D1183" s="397"/>
      <c r="E1183" s="398"/>
      <c r="F1183" s="158"/>
      <c r="G1183" s="159"/>
      <c r="H1183" s="160"/>
      <c r="I1183" s="161">
        <f t="shared" ref="I1183:J1183" si="621">SUM(I1184:I1186)</f>
        <v>8000000</v>
      </c>
      <c r="J1183" s="161">
        <f t="shared" si="621"/>
        <v>0</v>
      </c>
      <c r="K1183" s="161"/>
      <c r="L1183" s="175">
        <f>SUM(L1184:L1186)</f>
        <v>8000000</v>
      </c>
    </row>
    <row r="1184" spans="1:12">
      <c r="B1184" s="69"/>
      <c r="C1184" s="194" t="s">
        <v>799</v>
      </c>
      <c r="D1184" s="372" t="s">
        <v>85</v>
      </c>
      <c r="E1184" s="392"/>
      <c r="F1184" s="185">
        <v>200000</v>
      </c>
      <c r="G1184" s="186">
        <v>20</v>
      </c>
      <c r="H1184" s="187">
        <v>2</v>
      </c>
      <c r="I1184" s="142">
        <f t="shared" ref="I1184:I1186" si="622">F1184*G1184*H1184</f>
        <v>8000000</v>
      </c>
      <c r="J1184" s="142"/>
      <c r="K1184" s="142"/>
      <c r="L1184" s="172">
        <f>I1184+J1184</f>
        <v>8000000</v>
      </c>
    </row>
    <row r="1185" spans="2:12">
      <c r="B1185" s="69"/>
      <c r="C1185" s="194" t="s">
        <v>60</v>
      </c>
      <c r="D1185" s="372" t="s">
        <v>86</v>
      </c>
      <c r="E1185" s="392"/>
      <c r="F1185" s="185"/>
      <c r="G1185" s="186"/>
      <c r="H1185" s="187"/>
      <c r="I1185" s="142">
        <f t="shared" si="622"/>
        <v>0</v>
      </c>
      <c r="J1185" s="142"/>
      <c r="K1185" s="142"/>
      <c r="L1185" s="172">
        <f t="shared" ref="L1185:L1186" si="623">I1185+J1185</f>
        <v>0</v>
      </c>
    </row>
    <row r="1186" spans="2:12" ht="14.25" thickBot="1">
      <c r="B1186" s="71"/>
      <c r="C1186" s="196" t="s">
        <v>60</v>
      </c>
      <c r="D1186" s="393" t="s">
        <v>87</v>
      </c>
      <c r="E1186" s="394"/>
      <c r="F1186" s="185"/>
      <c r="G1186" s="186"/>
      <c r="H1186" s="187"/>
      <c r="I1186" s="143">
        <f t="shared" si="622"/>
        <v>0</v>
      </c>
      <c r="J1186" s="143"/>
      <c r="K1186" s="143"/>
      <c r="L1186" s="172">
        <f t="shared" si="623"/>
        <v>0</v>
      </c>
    </row>
    <row r="1187" spans="2:12">
      <c r="B1187" s="105" t="s">
        <v>62</v>
      </c>
      <c r="C1187" s="108" t="s">
        <v>13</v>
      </c>
      <c r="D1187" s="395"/>
      <c r="E1187" s="396"/>
      <c r="F1187" s="151"/>
      <c r="G1187" s="152"/>
      <c r="H1187" s="153"/>
      <c r="I1187" s="151">
        <f>I1188+I1192</f>
        <v>160000</v>
      </c>
      <c r="J1187" s="151">
        <f>J1188+J1192</f>
        <v>0</v>
      </c>
      <c r="K1187" s="151"/>
      <c r="L1187" s="173">
        <f>L1188+L1192</f>
        <v>160000</v>
      </c>
    </row>
    <row r="1188" spans="2:12">
      <c r="B1188" s="130" t="s">
        <v>25</v>
      </c>
      <c r="C1188" s="131" t="s">
        <v>13</v>
      </c>
      <c r="D1188" s="390"/>
      <c r="E1188" s="391"/>
      <c r="F1188" s="162"/>
      <c r="G1188" s="163"/>
      <c r="H1188" s="164"/>
      <c r="I1188" s="162">
        <f>SUM(I1189:I1191)</f>
        <v>160000</v>
      </c>
      <c r="J1188" s="162">
        <f>SUM(J1189:J1191)</f>
        <v>0</v>
      </c>
      <c r="K1188" s="162"/>
      <c r="L1188" s="176">
        <f>SUM(L1189:L1191)</f>
        <v>160000</v>
      </c>
    </row>
    <row r="1189" spans="2:12">
      <c r="B1189" s="69"/>
      <c r="C1189" s="214" t="s">
        <v>798</v>
      </c>
      <c r="D1189" s="370"/>
      <c r="E1189" s="371"/>
      <c r="F1189" s="197">
        <v>80000</v>
      </c>
      <c r="G1189" s="198">
        <v>1</v>
      </c>
      <c r="H1189" s="199">
        <v>2</v>
      </c>
      <c r="I1189" s="165">
        <f t="shared" ref="I1189:I1191" si="624">F1189*G1189*H1189</f>
        <v>160000</v>
      </c>
      <c r="J1189" s="165"/>
      <c r="K1189" s="165"/>
      <c r="L1189" s="177">
        <f>I1189+J1189</f>
        <v>160000</v>
      </c>
    </row>
    <row r="1190" spans="2:12">
      <c r="B1190" s="69"/>
      <c r="C1190" s="212"/>
      <c r="D1190" s="372"/>
      <c r="E1190" s="373"/>
      <c r="F1190" s="185"/>
      <c r="G1190" s="186"/>
      <c r="H1190" s="187"/>
      <c r="I1190" s="142">
        <f t="shared" si="624"/>
        <v>0</v>
      </c>
      <c r="J1190" s="142"/>
      <c r="K1190" s="142"/>
      <c r="L1190" s="177">
        <f t="shared" ref="L1190:L1191" si="625">I1190+J1190</f>
        <v>0</v>
      </c>
    </row>
    <row r="1191" spans="2:12">
      <c r="B1191" s="69"/>
      <c r="C1191" s="213"/>
      <c r="D1191" s="388"/>
      <c r="E1191" s="389"/>
      <c r="F1191" s="191"/>
      <c r="G1191" s="192"/>
      <c r="H1191" s="193"/>
      <c r="I1191" s="150">
        <f t="shared" si="624"/>
        <v>0</v>
      </c>
      <c r="J1191" s="150"/>
      <c r="K1191" s="150"/>
      <c r="L1191" s="177">
        <f t="shared" si="625"/>
        <v>0</v>
      </c>
    </row>
    <row r="1192" spans="2:12">
      <c r="B1192" s="130" t="s">
        <v>63</v>
      </c>
      <c r="C1192" s="131" t="s">
        <v>13</v>
      </c>
      <c r="D1192" s="390"/>
      <c r="E1192" s="391"/>
      <c r="F1192" s="162"/>
      <c r="G1192" s="163"/>
      <c r="H1192" s="164"/>
      <c r="I1192" s="162">
        <f>SUM(I1193:I1195)</f>
        <v>0</v>
      </c>
      <c r="J1192" s="162">
        <f>SUM(J1193:J1195)</f>
        <v>0</v>
      </c>
      <c r="K1192" s="162"/>
      <c r="L1192" s="176">
        <f>SUM(L1193:L1195)</f>
        <v>0</v>
      </c>
    </row>
    <row r="1193" spans="2:12">
      <c r="B1193" s="69"/>
      <c r="C1193" s="200"/>
      <c r="D1193" s="370"/>
      <c r="E1193" s="371"/>
      <c r="F1193" s="197"/>
      <c r="G1193" s="198"/>
      <c r="H1193" s="199">
        <v>2</v>
      </c>
      <c r="I1193" s="165">
        <f>F1193*G1193*H1193</f>
        <v>0</v>
      </c>
      <c r="J1193" s="165"/>
      <c r="K1193" s="165"/>
      <c r="L1193" s="177">
        <f>I1193+J1193</f>
        <v>0</v>
      </c>
    </row>
    <row r="1194" spans="2:12">
      <c r="B1194" s="69"/>
      <c r="C1194" s="201"/>
      <c r="D1194" s="372"/>
      <c r="E1194" s="373"/>
      <c r="F1194" s="185"/>
      <c r="G1194" s="186"/>
      <c r="H1194" s="187"/>
      <c r="I1194" s="142">
        <f t="shared" ref="I1194:I1195" si="626">F1194*G1194*H1194</f>
        <v>0</v>
      </c>
      <c r="J1194" s="142"/>
      <c r="K1194" s="142"/>
      <c r="L1194" s="177">
        <f t="shared" ref="L1194:L1195" si="627">I1194+J1194</f>
        <v>0</v>
      </c>
    </row>
    <row r="1195" spans="2:12" ht="14.25" thickBot="1">
      <c r="B1195" s="71"/>
      <c r="C1195" s="202"/>
      <c r="D1195" s="374"/>
      <c r="E1195" s="375"/>
      <c r="F1195" s="188"/>
      <c r="G1195" s="189"/>
      <c r="H1195" s="190"/>
      <c r="I1195" s="143">
        <f t="shared" si="626"/>
        <v>0</v>
      </c>
      <c r="J1195" s="143"/>
      <c r="K1195" s="143"/>
      <c r="L1195" s="177">
        <f t="shared" si="627"/>
        <v>0</v>
      </c>
    </row>
    <row r="1196" spans="2:12" ht="30.75" customHeight="1" thickBot="1">
      <c r="B1196" s="291" t="s">
        <v>898</v>
      </c>
      <c r="C1196" s="107" t="s">
        <v>13</v>
      </c>
      <c r="D1196" s="386" t="s">
        <v>26</v>
      </c>
      <c r="E1196" s="387"/>
      <c r="F1196" s="208">
        <v>9000</v>
      </c>
      <c r="G1196" s="209">
        <v>20</v>
      </c>
      <c r="H1196" s="210">
        <v>2</v>
      </c>
      <c r="I1196" s="147">
        <f>F1196*G1196*H1196</f>
        <v>360000</v>
      </c>
      <c r="J1196" s="147"/>
      <c r="K1196" s="147"/>
      <c r="L1196" s="171">
        <f>I1196+J1196</f>
        <v>360000</v>
      </c>
    </row>
    <row r="1197" spans="2:12">
      <c r="B1197" s="129" t="s">
        <v>28</v>
      </c>
      <c r="C1197" s="106" t="s">
        <v>13</v>
      </c>
      <c r="D1197" s="380"/>
      <c r="E1197" s="381"/>
      <c r="F1197" s="144"/>
      <c r="G1197" s="145"/>
      <c r="H1197" s="146"/>
      <c r="I1197" s="144">
        <f t="shared" ref="I1197:J1197" si="628">SUM(I1198:I1200)</f>
        <v>2400000</v>
      </c>
      <c r="J1197" s="144">
        <f t="shared" si="628"/>
        <v>0</v>
      </c>
      <c r="K1197" s="144"/>
      <c r="L1197" s="170">
        <f t="shared" ref="L1197" si="629">SUM(L1198:L1200)</f>
        <v>2400000</v>
      </c>
    </row>
    <row r="1198" spans="2:12">
      <c r="B1198" s="69"/>
      <c r="C1198" s="200"/>
      <c r="D1198" s="370"/>
      <c r="E1198" s="371"/>
      <c r="F1198" s="197">
        <v>60000</v>
      </c>
      <c r="G1198" s="198">
        <v>20</v>
      </c>
      <c r="H1198" s="199">
        <v>2</v>
      </c>
      <c r="I1198" s="165">
        <f t="shared" ref="I1198:I1199" si="630">F1198*G1198*H1198</f>
        <v>2400000</v>
      </c>
      <c r="J1198" s="165"/>
      <c r="K1198" s="165"/>
      <c r="L1198" s="177">
        <f>I1198+J1198</f>
        <v>2400000</v>
      </c>
    </row>
    <row r="1199" spans="2:12">
      <c r="B1199" s="69"/>
      <c r="C1199" s="201"/>
      <c r="D1199" s="372"/>
      <c r="E1199" s="373"/>
      <c r="F1199" s="185"/>
      <c r="G1199" s="186"/>
      <c r="H1199" s="187"/>
      <c r="I1199" s="142">
        <f t="shared" si="630"/>
        <v>0</v>
      </c>
      <c r="J1199" s="142"/>
      <c r="K1199" s="142"/>
      <c r="L1199" s="177">
        <f t="shared" ref="L1199:L1200" si="631">I1199+J1199</f>
        <v>0</v>
      </c>
    </row>
    <row r="1200" spans="2:12" ht="14.25" thickBot="1">
      <c r="B1200" s="71"/>
      <c r="C1200" s="202"/>
      <c r="D1200" s="374"/>
      <c r="E1200" s="375"/>
      <c r="F1200" s="188"/>
      <c r="G1200" s="189"/>
      <c r="H1200" s="190"/>
      <c r="I1200" s="143">
        <f>F1200*G1200*H1200</f>
        <v>0</v>
      </c>
      <c r="J1200" s="143"/>
      <c r="K1200" s="143"/>
      <c r="L1200" s="177">
        <f t="shared" si="631"/>
        <v>0</v>
      </c>
    </row>
    <row r="1201" spans="1:12">
      <c r="B1201" s="105" t="s">
        <v>29</v>
      </c>
      <c r="C1201" s="107" t="s">
        <v>13</v>
      </c>
      <c r="D1201" s="384" t="s">
        <v>29</v>
      </c>
      <c r="E1201" s="385"/>
      <c r="F1201" s="147"/>
      <c r="G1201" s="148"/>
      <c r="H1201" s="149"/>
      <c r="I1201" s="147">
        <f t="shared" ref="I1201:J1201" si="632">SUM(I1202:I1204)</f>
        <v>800000</v>
      </c>
      <c r="J1201" s="147">
        <f t="shared" si="632"/>
        <v>0</v>
      </c>
      <c r="K1201" s="147"/>
      <c r="L1201" s="171">
        <f t="shared" ref="L1201" si="633">SUM(L1202:L1204)</f>
        <v>800000</v>
      </c>
    </row>
    <row r="1202" spans="1:12">
      <c r="B1202" s="69"/>
      <c r="C1202" s="70" t="s">
        <v>64</v>
      </c>
      <c r="D1202" s="372"/>
      <c r="E1202" s="373"/>
      <c r="F1202" s="185">
        <v>20000</v>
      </c>
      <c r="G1202" s="186">
        <v>20</v>
      </c>
      <c r="H1202" s="187">
        <v>2</v>
      </c>
      <c r="I1202" s="142">
        <f t="shared" ref="I1202:I1204" si="634">F1202*G1202*H1202</f>
        <v>800000</v>
      </c>
      <c r="J1202" s="142"/>
      <c r="K1202" s="142"/>
      <c r="L1202" s="172">
        <f>I1202+J1202</f>
        <v>800000</v>
      </c>
    </row>
    <row r="1203" spans="1:12">
      <c r="B1203" s="69"/>
      <c r="C1203" s="70" t="s">
        <v>65</v>
      </c>
      <c r="D1203" s="372"/>
      <c r="E1203" s="373"/>
      <c r="F1203" s="185"/>
      <c r="G1203" s="186"/>
      <c r="H1203" s="187"/>
      <c r="I1203" s="142">
        <f t="shared" si="634"/>
        <v>0</v>
      </c>
      <c r="J1203" s="142"/>
      <c r="K1203" s="142"/>
      <c r="L1203" s="172">
        <f t="shared" ref="L1203:L1204" si="635">I1203+J1203</f>
        <v>0</v>
      </c>
    </row>
    <row r="1204" spans="1:12" ht="14.25" thickBot="1">
      <c r="B1204" s="71"/>
      <c r="C1204" s="72"/>
      <c r="D1204" s="374"/>
      <c r="E1204" s="375"/>
      <c r="F1204" s="188"/>
      <c r="G1204" s="189"/>
      <c r="H1204" s="190"/>
      <c r="I1204" s="143">
        <f t="shared" si="634"/>
        <v>0</v>
      </c>
      <c r="J1204" s="143"/>
      <c r="K1204" s="143"/>
      <c r="L1204" s="172">
        <f t="shared" si="635"/>
        <v>0</v>
      </c>
    </row>
    <row r="1205" spans="1:12">
      <c r="B1205" s="129" t="s">
        <v>66</v>
      </c>
      <c r="C1205" s="106" t="s">
        <v>13</v>
      </c>
      <c r="D1205" s="380"/>
      <c r="E1205" s="381"/>
      <c r="F1205" s="144"/>
      <c r="G1205" s="145"/>
      <c r="H1205" s="146"/>
      <c r="I1205" s="144">
        <f t="shared" ref="I1205:J1205" si="636">SUM(I1206:I1208)</f>
        <v>120000</v>
      </c>
      <c r="J1205" s="144">
        <f t="shared" si="636"/>
        <v>0</v>
      </c>
      <c r="K1205" s="144"/>
      <c r="L1205" s="170">
        <f t="shared" ref="L1205" si="637">SUM(L1206:L1208)</f>
        <v>120000</v>
      </c>
    </row>
    <row r="1206" spans="1:12">
      <c r="B1206" s="69"/>
      <c r="C1206" s="211" t="s">
        <v>797</v>
      </c>
      <c r="D1206" s="370"/>
      <c r="E1206" s="371"/>
      <c r="F1206" s="197">
        <v>3000</v>
      </c>
      <c r="G1206" s="198">
        <v>20</v>
      </c>
      <c r="H1206" s="199">
        <v>2</v>
      </c>
      <c r="I1206" s="165">
        <f t="shared" ref="I1206:I1208" si="638">F1206*G1206*H1206</f>
        <v>120000</v>
      </c>
      <c r="J1206" s="165"/>
      <c r="K1206" s="165"/>
      <c r="L1206" s="177">
        <f>I1206+J1206</f>
        <v>120000</v>
      </c>
    </row>
    <row r="1207" spans="1:12">
      <c r="B1207" s="69"/>
      <c r="C1207" s="70" t="s">
        <v>34</v>
      </c>
      <c r="D1207" s="372"/>
      <c r="E1207" s="373"/>
      <c r="F1207" s="185"/>
      <c r="G1207" s="186"/>
      <c r="H1207" s="187"/>
      <c r="I1207" s="142">
        <f t="shared" si="638"/>
        <v>0</v>
      </c>
      <c r="J1207" s="142"/>
      <c r="K1207" s="142"/>
      <c r="L1207" s="177">
        <f t="shared" ref="L1207:L1208" si="639">I1207+J1207</f>
        <v>0</v>
      </c>
    </row>
    <row r="1208" spans="1:12" ht="14.25" thickBot="1">
      <c r="B1208" s="71"/>
      <c r="C1208" s="72"/>
      <c r="D1208" s="374"/>
      <c r="E1208" s="375"/>
      <c r="F1208" s="188"/>
      <c r="G1208" s="189"/>
      <c r="H1208" s="190"/>
      <c r="I1208" s="143">
        <f t="shared" si="638"/>
        <v>0</v>
      </c>
      <c r="J1208" s="143"/>
      <c r="K1208" s="143"/>
      <c r="L1208" s="177">
        <f t="shared" si="639"/>
        <v>0</v>
      </c>
    </row>
    <row r="1209" spans="1:12">
      <c r="B1209" s="105" t="s">
        <v>67</v>
      </c>
      <c r="C1209" s="107" t="s">
        <v>13</v>
      </c>
      <c r="D1209" s="382">
        <f>I1209/(I1170+I1171+I1174+I1178+I1187+I1196+I1197+I1201+I1205)</f>
        <v>7.0198660963659287E-2</v>
      </c>
      <c r="E1209" s="383"/>
      <c r="F1209" s="147"/>
      <c r="G1209" s="148"/>
      <c r="H1209" s="149"/>
      <c r="I1209" s="147">
        <f t="shared" ref="I1209:J1209" si="640">SUM(I1210:I1212)</f>
        <v>1126000</v>
      </c>
      <c r="J1209" s="147">
        <f t="shared" si="640"/>
        <v>0</v>
      </c>
      <c r="K1209" s="147"/>
      <c r="L1209" s="171">
        <f t="shared" ref="L1209" si="641">SUM(L1210:L1212)</f>
        <v>1126000</v>
      </c>
    </row>
    <row r="1210" spans="1:12" ht="16.5" customHeight="1">
      <c r="B1210" s="376" t="s">
        <v>81</v>
      </c>
      <c r="C1210" s="70" t="s">
        <v>27</v>
      </c>
      <c r="D1210" s="372"/>
      <c r="E1210" s="373"/>
      <c r="F1210" s="185">
        <v>33000</v>
      </c>
      <c r="G1210" s="186">
        <v>1</v>
      </c>
      <c r="H1210" s="187">
        <v>2</v>
      </c>
      <c r="I1210" s="142">
        <f t="shared" ref="I1210:I1212" si="642">F1210*G1210*H1210</f>
        <v>66000</v>
      </c>
      <c r="J1210" s="142"/>
      <c r="K1210" s="142"/>
      <c r="L1210" s="172">
        <f>I1210+J1210</f>
        <v>66000</v>
      </c>
    </row>
    <row r="1211" spans="1:12">
      <c r="B1211" s="376"/>
      <c r="C1211" s="70" t="s">
        <v>30</v>
      </c>
      <c r="D1211" s="372"/>
      <c r="E1211" s="373"/>
      <c r="F1211" s="185">
        <v>30000</v>
      </c>
      <c r="G1211" s="186">
        <v>1</v>
      </c>
      <c r="H1211" s="187">
        <v>2</v>
      </c>
      <c r="I1211" s="142">
        <f t="shared" si="642"/>
        <v>60000</v>
      </c>
      <c r="J1211" s="142"/>
      <c r="K1211" s="142"/>
      <c r="L1211" s="172">
        <f t="shared" ref="L1211:L1212" si="643">I1211+J1211</f>
        <v>60000</v>
      </c>
    </row>
    <row r="1212" spans="1:12" ht="19.5" customHeight="1" thickBot="1">
      <c r="B1212" s="377"/>
      <c r="C1212" s="72" t="s">
        <v>33</v>
      </c>
      <c r="D1212" s="374"/>
      <c r="E1212" s="375"/>
      <c r="F1212" s="188">
        <v>500000</v>
      </c>
      <c r="G1212" s="189">
        <v>1</v>
      </c>
      <c r="H1212" s="190">
        <v>2</v>
      </c>
      <c r="I1212" s="143">
        <f t="shared" si="642"/>
        <v>1000000</v>
      </c>
      <c r="J1212" s="143"/>
      <c r="K1212" s="143"/>
      <c r="L1212" s="172">
        <f t="shared" si="643"/>
        <v>1000000</v>
      </c>
    </row>
    <row r="1213" spans="1:12" ht="18" customHeight="1">
      <c r="B1213" s="124" t="s">
        <v>793</v>
      </c>
      <c r="C1213" s="125" t="s">
        <v>23</v>
      </c>
      <c r="D1213" s="378"/>
      <c r="E1213" s="379"/>
      <c r="F1213" s="126"/>
      <c r="G1213" s="127"/>
      <c r="H1213" s="128"/>
      <c r="I1213" s="126">
        <f>SUM(I1214:I1217)</f>
        <v>1300000</v>
      </c>
      <c r="J1213" s="126">
        <f>SUM(J1214:J1217)</f>
        <v>0</v>
      </c>
      <c r="K1213" s="126"/>
      <c r="L1213" s="178">
        <f>SUM(L1214:L1217)</f>
        <v>1300000</v>
      </c>
    </row>
    <row r="1214" spans="1:12">
      <c r="A1214" t="str">
        <f>B1157&amp;"식비"</f>
        <v>19식비</v>
      </c>
      <c r="B1214" s="111"/>
      <c r="C1214" s="110" t="s">
        <v>68</v>
      </c>
      <c r="D1214" s="370"/>
      <c r="E1214" s="371"/>
      <c r="F1214" s="197">
        <v>15000</v>
      </c>
      <c r="G1214" s="198">
        <v>20</v>
      </c>
      <c r="H1214" s="199">
        <v>2</v>
      </c>
      <c r="I1214" s="161">
        <f t="shared" ref="I1214:I1217" si="644">F1214*G1214*H1214</f>
        <v>600000</v>
      </c>
      <c r="J1214" s="161"/>
      <c r="K1214" s="161"/>
      <c r="L1214" s="175">
        <f>I1214+J1214</f>
        <v>600000</v>
      </c>
    </row>
    <row r="1215" spans="1:12">
      <c r="A1215" t="str">
        <f>B1157&amp;"숙박비"</f>
        <v>19숙박비</v>
      </c>
      <c r="B1215" s="111"/>
      <c r="C1215" s="112" t="s">
        <v>82</v>
      </c>
      <c r="D1215" s="372"/>
      <c r="E1215" s="373"/>
      <c r="F1215" s="191"/>
      <c r="G1215" s="192"/>
      <c r="H1215" s="193"/>
      <c r="I1215" s="166">
        <f t="shared" si="644"/>
        <v>0</v>
      </c>
      <c r="J1215" s="166"/>
      <c r="K1215" s="166"/>
      <c r="L1215" s="175">
        <f t="shared" ref="L1215:L1217" si="645">I1215+J1215</f>
        <v>0</v>
      </c>
    </row>
    <row r="1216" spans="1:12">
      <c r="A1216" t="str">
        <f>B1157&amp;"수당"</f>
        <v>19수당</v>
      </c>
      <c r="B1216" s="111"/>
      <c r="C1216" s="112" t="s">
        <v>20</v>
      </c>
      <c r="D1216" s="203"/>
      <c r="E1216" s="204"/>
      <c r="F1216" s="191">
        <v>300000</v>
      </c>
      <c r="G1216" s="192">
        <v>1</v>
      </c>
      <c r="H1216" s="193">
        <v>1</v>
      </c>
      <c r="I1216" s="166">
        <f t="shared" si="644"/>
        <v>300000</v>
      </c>
      <c r="J1216" s="166"/>
      <c r="K1216" s="166"/>
      <c r="L1216" s="175">
        <f t="shared" si="645"/>
        <v>300000</v>
      </c>
    </row>
    <row r="1217" spans="1:12" ht="14.25" thickBot="1">
      <c r="A1217" t="str">
        <f>B1157&amp;"임금"</f>
        <v>19임금</v>
      </c>
      <c r="B1217" s="113"/>
      <c r="C1217" s="114" t="s">
        <v>83</v>
      </c>
      <c r="D1217" s="374"/>
      <c r="E1217" s="375"/>
      <c r="F1217" s="188">
        <v>400000</v>
      </c>
      <c r="G1217" s="189">
        <v>1</v>
      </c>
      <c r="H1217" s="190">
        <v>1</v>
      </c>
      <c r="I1217" s="167">
        <f t="shared" si="644"/>
        <v>400000</v>
      </c>
      <c r="J1217" s="167"/>
      <c r="K1217" s="167"/>
      <c r="L1217" s="179">
        <f t="shared" si="645"/>
        <v>400000</v>
      </c>
    </row>
    <row r="1218" spans="1:12" ht="37.9" customHeight="1"/>
    <row r="1219" spans="1:12" ht="37.9" customHeight="1" thickBot="1"/>
    <row r="1220" spans="1:12" ht="33.75" customHeight="1">
      <c r="B1220" s="123" t="s">
        <v>69</v>
      </c>
      <c r="C1220" s="427" t="s">
        <v>43</v>
      </c>
      <c r="D1220" s="427"/>
      <c r="E1220" s="96" t="s">
        <v>790</v>
      </c>
      <c r="F1220" s="96" t="s">
        <v>44</v>
      </c>
      <c r="G1220" s="96" t="s">
        <v>45</v>
      </c>
      <c r="H1220" s="96" t="s">
        <v>46</v>
      </c>
      <c r="I1220" s="96" t="s">
        <v>47</v>
      </c>
      <c r="J1220" s="96" t="s">
        <v>48</v>
      </c>
      <c r="K1220" s="135"/>
      <c r="L1220" s="65"/>
    </row>
    <row r="1221" spans="1:12" ht="24.75" customHeight="1" thickBot="1">
      <c r="B1221" s="296">
        <f>B1157+1</f>
        <v>20</v>
      </c>
      <c r="C1221" s="428" t="s">
        <v>800</v>
      </c>
      <c r="D1221" s="428"/>
      <c r="E1221" s="141" t="s">
        <v>791</v>
      </c>
      <c r="F1221" s="141">
        <v>3</v>
      </c>
      <c r="G1221" s="215">
        <v>30</v>
      </c>
      <c r="H1221" s="141">
        <v>20</v>
      </c>
      <c r="I1221" s="141">
        <v>2</v>
      </c>
      <c r="J1221" s="104">
        <f>H1221*I1221</f>
        <v>40</v>
      </c>
      <c r="K1221" s="136"/>
      <c r="L1221" s="66"/>
    </row>
    <row r="1222" spans="1:12" ht="14.25" thickBot="1">
      <c r="B1222" s="64"/>
      <c r="C1222" s="64"/>
      <c r="D1222" s="64"/>
      <c r="E1222" s="64"/>
      <c r="F1222" s="64"/>
      <c r="G1222" s="64"/>
      <c r="H1222" s="64"/>
      <c r="I1222" s="64"/>
      <c r="J1222" s="64"/>
      <c r="K1222" s="137"/>
      <c r="L1222" s="64"/>
    </row>
    <row r="1223" spans="1:12" ht="18.75" customHeight="1">
      <c r="B1223" s="421" t="s">
        <v>80</v>
      </c>
      <c r="C1223" s="422"/>
      <c r="D1223" s="422"/>
      <c r="E1223" s="423" t="s">
        <v>785</v>
      </c>
      <c r="F1223" s="422"/>
      <c r="G1223" s="425" t="s">
        <v>84</v>
      </c>
      <c r="H1223" s="423" t="s">
        <v>786</v>
      </c>
      <c r="I1223" s="423" t="s">
        <v>787</v>
      </c>
      <c r="J1223" s="408" t="s">
        <v>784</v>
      </c>
      <c r="K1223" s="138"/>
      <c r="L1223" s="64"/>
    </row>
    <row r="1224" spans="1:12" ht="47.25" customHeight="1">
      <c r="B1224" s="97" t="s">
        <v>22</v>
      </c>
      <c r="C1224" s="98" t="s">
        <v>23</v>
      </c>
      <c r="D1224" s="216" t="s">
        <v>801</v>
      </c>
      <c r="E1224" s="424"/>
      <c r="F1224" s="424"/>
      <c r="G1224" s="426"/>
      <c r="H1224" s="424"/>
      <c r="I1224" s="424"/>
      <c r="J1224" s="409"/>
      <c r="K1224" s="139"/>
      <c r="L1224" s="64"/>
    </row>
    <row r="1225" spans="1:12" ht="18" customHeight="1">
      <c r="B1225" s="67" t="s">
        <v>23</v>
      </c>
      <c r="C1225" s="121">
        <f>SUM(C1226:C1227)</f>
        <v>18466192</v>
      </c>
      <c r="D1225" s="410">
        <f>ROUNDDOWN(C1226/G1221/J1221,0)</f>
        <v>14305</v>
      </c>
      <c r="E1225" s="412" t="s">
        <v>820</v>
      </c>
      <c r="F1225" s="412"/>
      <c r="G1225" s="412">
        <v>6</v>
      </c>
      <c r="H1225" s="414">
        <v>190306</v>
      </c>
      <c r="I1225" s="417">
        <v>6850</v>
      </c>
      <c r="J1225" s="419">
        <f>D1225/I1225</f>
        <v>2.0883211678832119</v>
      </c>
      <c r="K1225" s="140"/>
      <c r="L1225" s="64"/>
    </row>
    <row r="1226" spans="1:12" ht="18" customHeight="1">
      <c r="B1226" s="67" t="s">
        <v>796</v>
      </c>
      <c r="C1226" s="121">
        <f>L1233</f>
        <v>17166192</v>
      </c>
      <c r="D1226" s="410"/>
      <c r="E1226" s="412"/>
      <c r="F1226" s="412"/>
      <c r="G1226" s="412"/>
      <c r="H1226" s="415"/>
      <c r="I1226" s="417"/>
      <c r="J1226" s="419"/>
      <c r="K1226" s="140"/>
      <c r="L1226" s="64"/>
    </row>
    <row r="1227" spans="1:12" ht="18" customHeight="1" thickBot="1">
      <c r="B1227" s="68" t="s">
        <v>795</v>
      </c>
      <c r="C1227" s="122">
        <f>L1277</f>
        <v>1300000</v>
      </c>
      <c r="D1227" s="411"/>
      <c r="E1227" s="413"/>
      <c r="F1227" s="413"/>
      <c r="G1227" s="413"/>
      <c r="H1227" s="416"/>
      <c r="I1227" s="418"/>
      <c r="J1227" s="420"/>
      <c r="K1227" s="140"/>
      <c r="L1227" s="64"/>
    </row>
    <row r="1228" spans="1:12" ht="18" customHeight="1">
      <c r="B1228" s="180"/>
      <c r="C1228" s="205"/>
      <c r="D1228" s="206"/>
      <c r="E1228" s="181"/>
      <c r="F1228" s="181"/>
      <c r="G1228" s="181"/>
      <c r="H1228" s="183"/>
      <c r="I1228" s="184"/>
      <c r="J1228" s="207"/>
      <c r="K1228" s="182"/>
      <c r="L1228" s="64"/>
    </row>
    <row r="1229" spans="1:12" ht="14.25" thickBot="1">
      <c r="B1229" s="64"/>
      <c r="C1229" s="64"/>
      <c r="D1229" s="64"/>
      <c r="E1229" s="64"/>
      <c r="F1229" s="64"/>
      <c r="G1229" s="64"/>
      <c r="H1229" s="64"/>
      <c r="I1229" s="64"/>
      <c r="J1229" s="64"/>
      <c r="K1229" s="64"/>
      <c r="L1229" s="64"/>
    </row>
    <row r="1230" spans="1:12" ht="19.5" customHeight="1" thickBot="1">
      <c r="B1230" s="64"/>
      <c r="C1230" s="64"/>
      <c r="D1230" s="64"/>
      <c r="E1230" s="64"/>
      <c r="F1230" s="297" t="s">
        <v>75</v>
      </c>
      <c r="G1230" s="298"/>
      <c r="H1230" s="298"/>
      <c r="I1230" s="300"/>
      <c r="J1230" s="301" t="s">
        <v>35</v>
      </c>
      <c r="K1230" s="302"/>
      <c r="L1230" s="303" t="s">
        <v>77</v>
      </c>
    </row>
    <row r="1231" spans="1:12" ht="18.75" customHeight="1" thickBot="1">
      <c r="B1231" s="75" t="s">
        <v>31</v>
      </c>
      <c r="C1231" s="76" t="s">
        <v>51</v>
      </c>
      <c r="D1231" s="404" t="s">
        <v>52</v>
      </c>
      <c r="E1231" s="405"/>
      <c r="F1231" s="75" t="s">
        <v>53</v>
      </c>
      <c r="G1231" s="76" t="s">
        <v>54</v>
      </c>
      <c r="H1231" s="77" t="s">
        <v>21</v>
      </c>
      <c r="I1231" s="75" t="s">
        <v>49</v>
      </c>
      <c r="J1231" s="132" t="s">
        <v>788</v>
      </c>
      <c r="K1231" s="304" t="s">
        <v>789</v>
      </c>
      <c r="L1231" s="303" t="s">
        <v>49</v>
      </c>
    </row>
    <row r="1232" spans="1:12" ht="21" customHeight="1" thickBot="1">
      <c r="B1232" s="78" t="s">
        <v>23</v>
      </c>
      <c r="C1232" s="79"/>
      <c r="D1232" s="404"/>
      <c r="E1232" s="405"/>
      <c r="F1232" s="80"/>
      <c r="G1232" s="81"/>
      <c r="H1232" s="82"/>
      <c r="I1232" s="83">
        <f>I1233+I1277</f>
        <v>18466192</v>
      </c>
      <c r="J1232" s="133"/>
      <c r="K1232" s="133"/>
      <c r="L1232" s="168">
        <f>L1233+L1277</f>
        <v>18466192</v>
      </c>
    </row>
    <row r="1233" spans="1:12" ht="21.75" customHeight="1" thickBot="1">
      <c r="A1233" t="str">
        <f>B1221&amp;"훈련비"</f>
        <v>20훈련비</v>
      </c>
      <c r="B1233" s="99" t="s">
        <v>794</v>
      </c>
      <c r="C1233" s="100" t="s">
        <v>23</v>
      </c>
      <c r="D1233" s="406"/>
      <c r="E1233" s="407"/>
      <c r="F1233" s="101"/>
      <c r="G1233" s="102"/>
      <c r="H1233" s="103"/>
      <c r="I1233" s="101">
        <f>I1234+I1235+I1238+I1242+I1251+I1260+I1261+I1265+I1269+I1273</f>
        <v>17166192</v>
      </c>
      <c r="J1233" s="101">
        <f>J1234+J1235+J1238+J1242+J1251+J1260+J1261+J1265+J1269+J1273</f>
        <v>0</v>
      </c>
      <c r="K1233" s="101"/>
      <c r="L1233" s="169">
        <f>L1234+L1235+L1238+L1242+L1251+L1260+L1261+L1265+L1269+L1273</f>
        <v>17166192</v>
      </c>
    </row>
    <row r="1234" spans="1:12" ht="14.25" thickBot="1">
      <c r="B1234" s="105" t="s">
        <v>55</v>
      </c>
      <c r="C1234" s="106" t="s">
        <v>13</v>
      </c>
      <c r="D1234" s="401" t="s">
        <v>55</v>
      </c>
      <c r="E1234" s="402"/>
      <c r="F1234" s="288">
        <v>12506</v>
      </c>
      <c r="G1234" s="289">
        <v>16</v>
      </c>
      <c r="H1234" s="290">
        <v>2</v>
      </c>
      <c r="I1234" s="144">
        <f>F1234*G1234*H1234</f>
        <v>400192</v>
      </c>
      <c r="J1234" s="144"/>
      <c r="K1234" s="144"/>
      <c r="L1234" s="170">
        <f>I1234+J1234</f>
        <v>400192</v>
      </c>
    </row>
    <row r="1235" spans="1:12">
      <c r="B1235" s="105" t="s">
        <v>56</v>
      </c>
      <c r="C1235" s="107" t="s">
        <v>13</v>
      </c>
      <c r="D1235" s="384"/>
      <c r="E1235" s="403"/>
      <c r="F1235" s="147"/>
      <c r="G1235" s="148"/>
      <c r="H1235" s="149"/>
      <c r="I1235" s="147">
        <f t="shared" ref="I1235:J1235" si="646">SUM(I1236:I1237)</f>
        <v>0</v>
      </c>
      <c r="J1235" s="147">
        <f t="shared" si="646"/>
        <v>0</v>
      </c>
      <c r="K1235" s="147"/>
      <c r="L1235" s="171">
        <f t="shared" ref="L1235" si="647">SUM(L1236:L1237)</f>
        <v>0</v>
      </c>
    </row>
    <row r="1236" spans="1:12">
      <c r="B1236" s="69"/>
      <c r="C1236" s="70" t="s">
        <v>57</v>
      </c>
      <c r="D1236" s="372"/>
      <c r="E1236" s="392"/>
      <c r="F1236" s="185"/>
      <c r="G1236" s="186"/>
      <c r="H1236" s="187"/>
      <c r="I1236" s="142">
        <f>F1236*G1236*H1236</f>
        <v>0</v>
      </c>
      <c r="J1236" s="142"/>
      <c r="K1236" s="142"/>
      <c r="L1236" s="172">
        <f>I1236+J1236</f>
        <v>0</v>
      </c>
    </row>
    <row r="1237" spans="1:12" ht="14.25" thickBot="1">
      <c r="B1237" s="71"/>
      <c r="C1237" s="72"/>
      <c r="D1237" s="374"/>
      <c r="E1237" s="399"/>
      <c r="F1237" s="188"/>
      <c r="G1237" s="189"/>
      <c r="H1237" s="190"/>
      <c r="I1237" s="143">
        <f>F1237*G1237*H1237</f>
        <v>0</v>
      </c>
      <c r="J1237" s="143"/>
      <c r="K1237" s="143"/>
      <c r="L1237" s="172">
        <f>I1237+J1237</f>
        <v>0</v>
      </c>
    </row>
    <row r="1238" spans="1:12">
      <c r="B1238" s="105" t="s">
        <v>58</v>
      </c>
      <c r="C1238" s="107" t="s">
        <v>13</v>
      </c>
      <c r="D1238" s="384"/>
      <c r="E1238" s="403"/>
      <c r="F1238" s="147"/>
      <c r="G1238" s="148"/>
      <c r="H1238" s="149"/>
      <c r="I1238" s="147">
        <f t="shared" ref="I1238:J1238" si="648">SUM(I1239:I1241)</f>
        <v>1800000</v>
      </c>
      <c r="J1238" s="147">
        <f t="shared" si="648"/>
        <v>0</v>
      </c>
      <c r="K1238" s="147"/>
      <c r="L1238" s="171">
        <f t="shared" ref="L1238" si="649">SUM(L1239:L1241)</f>
        <v>1800000</v>
      </c>
    </row>
    <row r="1239" spans="1:12">
      <c r="B1239" s="69"/>
      <c r="C1239" s="70" t="s">
        <v>57</v>
      </c>
      <c r="D1239" s="372"/>
      <c r="E1239" s="392"/>
      <c r="F1239" s="185">
        <v>900000</v>
      </c>
      <c r="G1239" s="186">
        <v>1</v>
      </c>
      <c r="H1239" s="187">
        <v>2</v>
      </c>
      <c r="I1239" s="142">
        <f t="shared" ref="I1239:I1241" si="650">F1239*G1239*H1239</f>
        <v>1800000</v>
      </c>
      <c r="J1239" s="142"/>
      <c r="K1239" s="142"/>
      <c r="L1239" s="172">
        <f>I1239+J1239</f>
        <v>1800000</v>
      </c>
    </row>
    <row r="1240" spans="1:12">
      <c r="B1240" s="69"/>
      <c r="C1240" s="70"/>
      <c r="D1240" s="372"/>
      <c r="E1240" s="392"/>
      <c r="F1240" s="185"/>
      <c r="G1240" s="186"/>
      <c r="H1240" s="187"/>
      <c r="I1240" s="142">
        <f t="shared" si="650"/>
        <v>0</v>
      </c>
      <c r="J1240" s="142"/>
      <c r="K1240" s="142"/>
      <c r="L1240" s="172">
        <f t="shared" ref="L1240:L1241" si="651">I1240+J1240</f>
        <v>0</v>
      </c>
    </row>
    <row r="1241" spans="1:12" ht="14.25" thickBot="1">
      <c r="B1241" s="71"/>
      <c r="C1241" s="72"/>
      <c r="D1241" s="374"/>
      <c r="E1241" s="399"/>
      <c r="F1241" s="191"/>
      <c r="G1241" s="192"/>
      <c r="H1241" s="193"/>
      <c r="I1241" s="143">
        <f t="shared" si="650"/>
        <v>0</v>
      </c>
      <c r="J1241" s="143"/>
      <c r="K1241" s="143"/>
      <c r="L1241" s="172">
        <f t="shared" si="651"/>
        <v>0</v>
      </c>
    </row>
    <row r="1242" spans="1:12">
      <c r="B1242" s="105" t="s">
        <v>24</v>
      </c>
      <c r="C1242" s="108" t="s">
        <v>13</v>
      </c>
      <c r="D1242" s="380"/>
      <c r="E1242" s="400"/>
      <c r="F1242" s="151"/>
      <c r="G1242" s="152"/>
      <c r="H1242" s="153"/>
      <c r="I1242" s="151">
        <f>I1243+I1247</f>
        <v>10000000</v>
      </c>
      <c r="J1242" s="151">
        <f>J1243+J1247</f>
        <v>0</v>
      </c>
      <c r="K1242" s="151"/>
      <c r="L1242" s="173">
        <f>L1243+L1247</f>
        <v>10000000</v>
      </c>
    </row>
    <row r="1243" spans="1:12">
      <c r="B1243" s="73" t="s">
        <v>59</v>
      </c>
      <c r="C1243" s="109" t="s">
        <v>13</v>
      </c>
      <c r="D1243" s="397"/>
      <c r="E1243" s="398"/>
      <c r="F1243" s="154"/>
      <c r="G1243" s="155"/>
      <c r="H1243" s="156"/>
      <c r="I1243" s="154">
        <f t="shared" ref="I1243:J1243" si="652">SUM(I1244:I1246)</f>
        <v>2000000</v>
      </c>
      <c r="J1243" s="154">
        <f t="shared" si="652"/>
        <v>0</v>
      </c>
      <c r="K1243" s="154"/>
      <c r="L1243" s="174">
        <f>SUM(L1244:L1246)</f>
        <v>2000000</v>
      </c>
    </row>
    <row r="1244" spans="1:12">
      <c r="B1244" s="69"/>
      <c r="C1244" s="194" t="s">
        <v>798</v>
      </c>
      <c r="D1244" s="372" t="s">
        <v>85</v>
      </c>
      <c r="E1244" s="392"/>
      <c r="F1244" s="185">
        <v>100000</v>
      </c>
      <c r="G1244" s="186">
        <v>10</v>
      </c>
      <c r="H1244" s="187">
        <v>2</v>
      </c>
      <c r="I1244" s="142">
        <f t="shared" ref="I1244:I1246" si="653">F1244*G1244*H1244</f>
        <v>2000000</v>
      </c>
      <c r="J1244" s="142"/>
      <c r="K1244" s="142"/>
      <c r="L1244" s="172">
        <f>I1244+J1244</f>
        <v>2000000</v>
      </c>
    </row>
    <row r="1245" spans="1:12">
      <c r="B1245" s="69"/>
      <c r="C1245" s="194" t="s">
        <v>60</v>
      </c>
      <c r="D1245" s="372" t="s">
        <v>86</v>
      </c>
      <c r="E1245" s="392"/>
      <c r="F1245" s="185"/>
      <c r="G1245" s="186"/>
      <c r="H1245" s="187"/>
      <c r="I1245" s="142">
        <f t="shared" si="653"/>
        <v>0</v>
      </c>
      <c r="J1245" s="142"/>
      <c r="K1245" s="142"/>
      <c r="L1245" s="172">
        <f t="shared" ref="L1245:L1246" si="654">I1245+J1245</f>
        <v>0</v>
      </c>
    </row>
    <row r="1246" spans="1:12" ht="14.25" thickBot="1">
      <c r="B1246" s="74"/>
      <c r="C1246" s="195" t="s">
        <v>60</v>
      </c>
      <c r="D1246" s="393" t="s">
        <v>87</v>
      </c>
      <c r="E1246" s="394"/>
      <c r="F1246" s="191"/>
      <c r="G1246" s="192"/>
      <c r="H1246" s="193"/>
      <c r="I1246" s="157">
        <f t="shared" si="653"/>
        <v>0</v>
      </c>
      <c r="J1246" s="157"/>
      <c r="K1246" s="157"/>
      <c r="L1246" s="172">
        <f t="shared" si="654"/>
        <v>0</v>
      </c>
    </row>
    <row r="1247" spans="1:12">
      <c r="B1247" s="69" t="s">
        <v>61</v>
      </c>
      <c r="C1247" s="110" t="s">
        <v>13</v>
      </c>
      <c r="D1247" s="397"/>
      <c r="E1247" s="398"/>
      <c r="F1247" s="158"/>
      <c r="G1247" s="159"/>
      <c r="H1247" s="160"/>
      <c r="I1247" s="161">
        <f t="shared" ref="I1247:J1247" si="655">SUM(I1248:I1250)</f>
        <v>8000000</v>
      </c>
      <c r="J1247" s="161">
        <f t="shared" si="655"/>
        <v>0</v>
      </c>
      <c r="K1247" s="161"/>
      <c r="L1247" s="175">
        <f>SUM(L1248:L1250)</f>
        <v>8000000</v>
      </c>
    </row>
    <row r="1248" spans="1:12">
      <c r="B1248" s="69"/>
      <c r="C1248" s="194" t="s">
        <v>799</v>
      </c>
      <c r="D1248" s="372" t="s">
        <v>85</v>
      </c>
      <c r="E1248" s="392"/>
      <c r="F1248" s="185">
        <v>200000</v>
      </c>
      <c r="G1248" s="186">
        <v>20</v>
      </c>
      <c r="H1248" s="187">
        <v>2</v>
      </c>
      <c r="I1248" s="142">
        <f t="shared" ref="I1248:I1250" si="656">F1248*G1248*H1248</f>
        <v>8000000</v>
      </c>
      <c r="J1248" s="142"/>
      <c r="K1248" s="142"/>
      <c r="L1248" s="172">
        <f>I1248+J1248</f>
        <v>8000000</v>
      </c>
    </row>
    <row r="1249" spans="2:12">
      <c r="B1249" s="69"/>
      <c r="C1249" s="194" t="s">
        <v>60</v>
      </c>
      <c r="D1249" s="372" t="s">
        <v>86</v>
      </c>
      <c r="E1249" s="392"/>
      <c r="F1249" s="185"/>
      <c r="G1249" s="186"/>
      <c r="H1249" s="187"/>
      <c r="I1249" s="142">
        <f t="shared" si="656"/>
        <v>0</v>
      </c>
      <c r="J1249" s="142"/>
      <c r="K1249" s="142"/>
      <c r="L1249" s="172">
        <f t="shared" ref="L1249:L1250" si="657">I1249+J1249</f>
        <v>0</v>
      </c>
    </row>
    <row r="1250" spans="2:12" ht="14.25" thickBot="1">
      <c r="B1250" s="71"/>
      <c r="C1250" s="196" t="s">
        <v>60</v>
      </c>
      <c r="D1250" s="393" t="s">
        <v>87</v>
      </c>
      <c r="E1250" s="394"/>
      <c r="F1250" s="185"/>
      <c r="G1250" s="186"/>
      <c r="H1250" s="187"/>
      <c r="I1250" s="143">
        <f t="shared" si="656"/>
        <v>0</v>
      </c>
      <c r="J1250" s="143"/>
      <c r="K1250" s="143"/>
      <c r="L1250" s="172">
        <f t="shared" si="657"/>
        <v>0</v>
      </c>
    </row>
    <row r="1251" spans="2:12">
      <c r="B1251" s="105" t="s">
        <v>62</v>
      </c>
      <c r="C1251" s="108" t="s">
        <v>13</v>
      </c>
      <c r="D1251" s="395"/>
      <c r="E1251" s="396"/>
      <c r="F1251" s="151"/>
      <c r="G1251" s="152"/>
      <c r="H1251" s="153"/>
      <c r="I1251" s="151">
        <f>I1252+I1256</f>
        <v>160000</v>
      </c>
      <c r="J1251" s="151">
        <f>J1252+J1256</f>
        <v>0</v>
      </c>
      <c r="K1251" s="151"/>
      <c r="L1251" s="173">
        <f>L1252+L1256</f>
        <v>160000</v>
      </c>
    </row>
    <row r="1252" spans="2:12">
      <c r="B1252" s="130" t="s">
        <v>25</v>
      </c>
      <c r="C1252" s="131" t="s">
        <v>13</v>
      </c>
      <c r="D1252" s="390"/>
      <c r="E1252" s="391"/>
      <c r="F1252" s="162"/>
      <c r="G1252" s="163"/>
      <c r="H1252" s="164"/>
      <c r="I1252" s="162">
        <f>SUM(I1253:I1255)</f>
        <v>160000</v>
      </c>
      <c r="J1252" s="162">
        <f>SUM(J1253:J1255)</f>
        <v>0</v>
      </c>
      <c r="K1252" s="162"/>
      <c r="L1252" s="176">
        <f>SUM(L1253:L1255)</f>
        <v>160000</v>
      </c>
    </row>
    <row r="1253" spans="2:12">
      <c r="B1253" s="69"/>
      <c r="C1253" s="214" t="s">
        <v>798</v>
      </c>
      <c r="D1253" s="370"/>
      <c r="E1253" s="371"/>
      <c r="F1253" s="197">
        <v>80000</v>
      </c>
      <c r="G1253" s="198">
        <v>1</v>
      </c>
      <c r="H1253" s="199">
        <v>2</v>
      </c>
      <c r="I1253" s="165">
        <f t="shared" ref="I1253:I1255" si="658">F1253*G1253*H1253</f>
        <v>160000</v>
      </c>
      <c r="J1253" s="165"/>
      <c r="K1253" s="165"/>
      <c r="L1253" s="177">
        <f>I1253+J1253</f>
        <v>160000</v>
      </c>
    </row>
    <row r="1254" spans="2:12">
      <c r="B1254" s="69"/>
      <c r="C1254" s="212"/>
      <c r="D1254" s="372"/>
      <c r="E1254" s="373"/>
      <c r="F1254" s="185"/>
      <c r="G1254" s="186"/>
      <c r="H1254" s="187"/>
      <c r="I1254" s="142">
        <f t="shared" si="658"/>
        <v>0</v>
      </c>
      <c r="J1254" s="142"/>
      <c r="K1254" s="142"/>
      <c r="L1254" s="177">
        <f t="shared" ref="L1254:L1255" si="659">I1254+J1254</f>
        <v>0</v>
      </c>
    </row>
    <row r="1255" spans="2:12">
      <c r="B1255" s="69"/>
      <c r="C1255" s="213"/>
      <c r="D1255" s="388"/>
      <c r="E1255" s="389"/>
      <c r="F1255" s="191"/>
      <c r="G1255" s="192"/>
      <c r="H1255" s="193"/>
      <c r="I1255" s="150">
        <f t="shared" si="658"/>
        <v>0</v>
      </c>
      <c r="J1255" s="150"/>
      <c r="K1255" s="150"/>
      <c r="L1255" s="177">
        <f t="shared" si="659"/>
        <v>0</v>
      </c>
    </row>
    <row r="1256" spans="2:12">
      <c r="B1256" s="130" t="s">
        <v>63</v>
      </c>
      <c r="C1256" s="131" t="s">
        <v>13</v>
      </c>
      <c r="D1256" s="390"/>
      <c r="E1256" s="391"/>
      <c r="F1256" s="162"/>
      <c r="G1256" s="163"/>
      <c r="H1256" s="164"/>
      <c r="I1256" s="162">
        <f>SUM(I1257:I1259)</f>
        <v>0</v>
      </c>
      <c r="J1256" s="162">
        <f>SUM(J1257:J1259)</f>
        <v>0</v>
      </c>
      <c r="K1256" s="162"/>
      <c r="L1256" s="176">
        <f>SUM(L1257:L1259)</f>
        <v>0</v>
      </c>
    </row>
    <row r="1257" spans="2:12">
      <c r="B1257" s="69"/>
      <c r="C1257" s="200"/>
      <c r="D1257" s="370"/>
      <c r="E1257" s="371"/>
      <c r="F1257" s="197"/>
      <c r="G1257" s="198"/>
      <c r="H1257" s="199">
        <v>2</v>
      </c>
      <c r="I1257" s="165">
        <f>F1257*G1257*H1257</f>
        <v>0</v>
      </c>
      <c r="J1257" s="165"/>
      <c r="K1257" s="165"/>
      <c r="L1257" s="177">
        <f>I1257+J1257</f>
        <v>0</v>
      </c>
    </row>
    <row r="1258" spans="2:12">
      <c r="B1258" s="69"/>
      <c r="C1258" s="201"/>
      <c r="D1258" s="372"/>
      <c r="E1258" s="373"/>
      <c r="F1258" s="185"/>
      <c r="G1258" s="186"/>
      <c r="H1258" s="187"/>
      <c r="I1258" s="142">
        <f t="shared" ref="I1258:I1259" si="660">F1258*G1258*H1258</f>
        <v>0</v>
      </c>
      <c r="J1258" s="142"/>
      <c r="K1258" s="142"/>
      <c r="L1258" s="177">
        <f t="shared" ref="L1258:L1259" si="661">I1258+J1258</f>
        <v>0</v>
      </c>
    </row>
    <row r="1259" spans="2:12" ht="14.25" thickBot="1">
      <c r="B1259" s="71"/>
      <c r="C1259" s="202"/>
      <c r="D1259" s="374"/>
      <c r="E1259" s="375"/>
      <c r="F1259" s="188"/>
      <c r="G1259" s="189"/>
      <c r="H1259" s="190"/>
      <c r="I1259" s="143">
        <f t="shared" si="660"/>
        <v>0</v>
      </c>
      <c r="J1259" s="143"/>
      <c r="K1259" s="143"/>
      <c r="L1259" s="177">
        <f t="shared" si="661"/>
        <v>0</v>
      </c>
    </row>
    <row r="1260" spans="2:12" ht="30.75" customHeight="1" thickBot="1">
      <c r="B1260" s="291" t="s">
        <v>898</v>
      </c>
      <c r="C1260" s="107" t="s">
        <v>13</v>
      </c>
      <c r="D1260" s="386" t="s">
        <v>26</v>
      </c>
      <c r="E1260" s="387"/>
      <c r="F1260" s="208">
        <v>9000</v>
      </c>
      <c r="G1260" s="209">
        <v>20</v>
      </c>
      <c r="H1260" s="210">
        <v>2</v>
      </c>
      <c r="I1260" s="147">
        <f>F1260*G1260*H1260</f>
        <v>360000</v>
      </c>
      <c r="J1260" s="147"/>
      <c r="K1260" s="147"/>
      <c r="L1260" s="171">
        <f>I1260+J1260</f>
        <v>360000</v>
      </c>
    </row>
    <row r="1261" spans="2:12">
      <c r="B1261" s="129" t="s">
        <v>28</v>
      </c>
      <c r="C1261" s="106" t="s">
        <v>13</v>
      </c>
      <c r="D1261" s="380"/>
      <c r="E1261" s="381"/>
      <c r="F1261" s="144"/>
      <c r="G1261" s="145"/>
      <c r="H1261" s="146"/>
      <c r="I1261" s="144">
        <f t="shared" ref="I1261:J1261" si="662">SUM(I1262:I1264)</f>
        <v>2400000</v>
      </c>
      <c r="J1261" s="144">
        <f t="shared" si="662"/>
        <v>0</v>
      </c>
      <c r="K1261" s="144"/>
      <c r="L1261" s="170">
        <f t="shared" ref="L1261" si="663">SUM(L1262:L1264)</f>
        <v>2400000</v>
      </c>
    </row>
    <row r="1262" spans="2:12">
      <c r="B1262" s="69"/>
      <c r="C1262" s="200"/>
      <c r="D1262" s="370"/>
      <c r="E1262" s="371"/>
      <c r="F1262" s="197">
        <v>60000</v>
      </c>
      <c r="G1262" s="198">
        <v>20</v>
      </c>
      <c r="H1262" s="199">
        <v>2</v>
      </c>
      <c r="I1262" s="165">
        <f t="shared" ref="I1262:I1263" si="664">F1262*G1262*H1262</f>
        <v>2400000</v>
      </c>
      <c r="J1262" s="165"/>
      <c r="K1262" s="165"/>
      <c r="L1262" s="177">
        <f>I1262+J1262</f>
        <v>2400000</v>
      </c>
    </row>
    <row r="1263" spans="2:12">
      <c r="B1263" s="69"/>
      <c r="C1263" s="201"/>
      <c r="D1263" s="372"/>
      <c r="E1263" s="373"/>
      <c r="F1263" s="185"/>
      <c r="G1263" s="186"/>
      <c r="H1263" s="187"/>
      <c r="I1263" s="142">
        <f t="shared" si="664"/>
        <v>0</v>
      </c>
      <c r="J1263" s="142"/>
      <c r="K1263" s="142"/>
      <c r="L1263" s="177">
        <f t="shared" ref="L1263:L1264" si="665">I1263+J1263</f>
        <v>0</v>
      </c>
    </row>
    <row r="1264" spans="2:12" ht="14.25" thickBot="1">
      <c r="B1264" s="71"/>
      <c r="C1264" s="202"/>
      <c r="D1264" s="374"/>
      <c r="E1264" s="375"/>
      <c r="F1264" s="188"/>
      <c r="G1264" s="189"/>
      <c r="H1264" s="190"/>
      <c r="I1264" s="143">
        <f>F1264*G1264*H1264</f>
        <v>0</v>
      </c>
      <c r="J1264" s="143"/>
      <c r="K1264" s="143"/>
      <c r="L1264" s="177">
        <f t="shared" si="665"/>
        <v>0</v>
      </c>
    </row>
    <row r="1265" spans="1:12">
      <c r="B1265" s="105" t="s">
        <v>29</v>
      </c>
      <c r="C1265" s="107" t="s">
        <v>13</v>
      </c>
      <c r="D1265" s="384" t="s">
        <v>29</v>
      </c>
      <c r="E1265" s="385"/>
      <c r="F1265" s="147"/>
      <c r="G1265" s="148"/>
      <c r="H1265" s="149"/>
      <c r="I1265" s="147">
        <f t="shared" ref="I1265:J1265" si="666">SUM(I1266:I1268)</f>
        <v>800000</v>
      </c>
      <c r="J1265" s="147">
        <f t="shared" si="666"/>
        <v>0</v>
      </c>
      <c r="K1265" s="147"/>
      <c r="L1265" s="171">
        <f t="shared" ref="L1265" si="667">SUM(L1266:L1268)</f>
        <v>800000</v>
      </c>
    </row>
    <row r="1266" spans="1:12">
      <c r="B1266" s="69"/>
      <c r="C1266" s="70" t="s">
        <v>64</v>
      </c>
      <c r="D1266" s="372"/>
      <c r="E1266" s="373"/>
      <c r="F1266" s="185">
        <v>20000</v>
      </c>
      <c r="G1266" s="186">
        <v>20</v>
      </c>
      <c r="H1266" s="187">
        <v>2</v>
      </c>
      <c r="I1266" s="142">
        <f t="shared" ref="I1266:I1268" si="668">F1266*G1266*H1266</f>
        <v>800000</v>
      </c>
      <c r="J1266" s="142"/>
      <c r="K1266" s="142"/>
      <c r="L1266" s="172">
        <f>I1266+J1266</f>
        <v>800000</v>
      </c>
    </row>
    <row r="1267" spans="1:12">
      <c r="B1267" s="69"/>
      <c r="C1267" s="70" t="s">
        <v>65</v>
      </c>
      <c r="D1267" s="372"/>
      <c r="E1267" s="373"/>
      <c r="F1267" s="185"/>
      <c r="G1267" s="186"/>
      <c r="H1267" s="187"/>
      <c r="I1267" s="142">
        <f t="shared" si="668"/>
        <v>0</v>
      </c>
      <c r="J1267" s="142"/>
      <c r="K1267" s="142"/>
      <c r="L1267" s="172">
        <f t="shared" ref="L1267:L1268" si="669">I1267+J1267</f>
        <v>0</v>
      </c>
    </row>
    <row r="1268" spans="1:12" ht="14.25" thickBot="1">
      <c r="B1268" s="71"/>
      <c r="C1268" s="72"/>
      <c r="D1268" s="374"/>
      <c r="E1268" s="375"/>
      <c r="F1268" s="188"/>
      <c r="G1268" s="189"/>
      <c r="H1268" s="190"/>
      <c r="I1268" s="143">
        <f t="shared" si="668"/>
        <v>0</v>
      </c>
      <c r="J1268" s="143"/>
      <c r="K1268" s="143"/>
      <c r="L1268" s="172">
        <f t="shared" si="669"/>
        <v>0</v>
      </c>
    </row>
    <row r="1269" spans="1:12">
      <c r="B1269" s="129" t="s">
        <v>66</v>
      </c>
      <c r="C1269" s="106" t="s">
        <v>13</v>
      </c>
      <c r="D1269" s="380"/>
      <c r="E1269" s="381"/>
      <c r="F1269" s="144"/>
      <c r="G1269" s="145"/>
      <c r="H1269" s="146"/>
      <c r="I1269" s="144">
        <f t="shared" ref="I1269:J1269" si="670">SUM(I1270:I1272)</f>
        <v>120000</v>
      </c>
      <c r="J1269" s="144">
        <f t="shared" si="670"/>
        <v>0</v>
      </c>
      <c r="K1269" s="144"/>
      <c r="L1269" s="170">
        <f t="shared" ref="L1269" si="671">SUM(L1270:L1272)</f>
        <v>120000</v>
      </c>
    </row>
    <row r="1270" spans="1:12">
      <c r="B1270" s="69"/>
      <c r="C1270" s="211" t="s">
        <v>797</v>
      </c>
      <c r="D1270" s="370"/>
      <c r="E1270" s="371"/>
      <c r="F1270" s="197">
        <v>3000</v>
      </c>
      <c r="G1270" s="198">
        <v>20</v>
      </c>
      <c r="H1270" s="199">
        <v>2</v>
      </c>
      <c r="I1270" s="165">
        <f t="shared" ref="I1270:I1272" si="672">F1270*G1270*H1270</f>
        <v>120000</v>
      </c>
      <c r="J1270" s="165"/>
      <c r="K1270" s="165"/>
      <c r="L1270" s="177">
        <f>I1270+J1270</f>
        <v>120000</v>
      </c>
    </row>
    <row r="1271" spans="1:12">
      <c r="B1271" s="69"/>
      <c r="C1271" s="70" t="s">
        <v>34</v>
      </c>
      <c r="D1271" s="372"/>
      <c r="E1271" s="373"/>
      <c r="F1271" s="185"/>
      <c r="G1271" s="186"/>
      <c r="H1271" s="187"/>
      <c r="I1271" s="142">
        <f t="shared" si="672"/>
        <v>0</v>
      </c>
      <c r="J1271" s="142"/>
      <c r="K1271" s="142"/>
      <c r="L1271" s="177">
        <f t="shared" ref="L1271:L1272" si="673">I1271+J1271</f>
        <v>0</v>
      </c>
    </row>
    <row r="1272" spans="1:12" ht="14.25" thickBot="1">
      <c r="B1272" s="71"/>
      <c r="C1272" s="72"/>
      <c r="D1272" s="374"/>
      <c r="E1272" s="375"/>
      <c r="F1272" s="188"/>
      <c r="G1272" s="189"/>
      <c r="H1272" s="190"/>
      <c r="I1272" s="143">
        <f t="shared" si="672"/>
        <v>0</v>
      </c>
      <c r="J1272" s="143"/>
      <c r="K1272" s="143"/>
      <c r="L1272" s="177">
        <f t="shared" si="673"/>
        <v>0</v>
      </c>
    </row>
    <row r="1273" spans="1:12">
      <c r="B1273" s="105" t="s">
        <v>67</v>
      </c>
      <c r="C1273" s="107" t="s">
        <v>13</v>
      </c>
      <c r="D1273" s="382">
        <f>I1273/(I1234+I1235+I1238+I1242+I1251+I1260+I1261+I1265+I1269)</f>
        <v>7.0198660963659287E-2</v>
      </c>
      <c r="E1273" s="383"/>
      <c r="F1273" s="147"/>
      <c r="G1273" s="148"/>
      <c r="H1273" s="149"/>
      <c r="I1273" s="147">
        <f t="shared" ref="I1273:J1273" si="674">SUM(I1274:I1276)</f>
        <v>1126000</v>
      </c>
      <c r="J1273" s="147">
        <f t="shared" si="674"/>
        <v>0</v>
      </c>
      <c r="K1273" s="147"/>
      <c r="L1273" s="171">
        <f t="shared" ref="L1273" si="675">SUM(L1274:L1276)</f>
        <v>1126000</v>
      </c>
    </row>
    <row r="1274" spans="1:12" ht="16.5" customHeight="1">
      <c r="B1274" s="376" t="s">
        <v>81</v>
      </c>
      <c r="C1274" s="70" t="s">
        <v>27</v>
      </c>
      <c r="D1274" s="372"/>
      <c r="E1274" s="373"/>
      <c r="F1274" s="185">
        <v>33000</v>
      </c>
      <c r="G1274" s="186">
        <v>1</v>
      </c>
      <c r="H1274" s="187">
        <v>2</v>
      </c>
      <c r="I1274" s="142">
        <f t="shared" ref="I1274:I1276" si="676">F1274*G1274*H1274</f>
        <v>66000</v>
      </c>
      <c r="J1274" s="142"/>
      <c r="K1274" s="142"/>
      <c r="L1274" s="172">
        <f>I1274+J1274</f>
        <v>66000</v>
      </c>
    </row>
    <row r="1275" spans="1:12">
      <c r="B1275" s="376"/>
      <c r="C1275" s="70" t="s">
        <v>30</v>
      </c>
      <c r="D1275" s="372"/>
      <c r="E1275" s="373"/>
      <c r="F1275" s="185">
        <v>30000</v>
      </c>
      <c r="G1275" s="186">
        <v>1</v>
      </c>
      <c r="H1275" s="187">
        <v>2</v>
      </c>
      <c r="I1275" s="142">
        <f t="shared" si="676"/>
        <v>60000</v>
      </c>
      <c r="J1275" s="142"/>
      <c r="K1275" s="142"/>
      <c r="L1275" s="172">
        <f t="shared" ref="L1275:L1276" si="677">I1275+J1275</f>
        <v>60000</v>
      </c>
    </row>
    <row r="1276" spans="1:12" ht="19.5" customHeight="1" thickBot="1">
      <c r="B1276" s="377"/>
      <c r="C1276" s="72" t="s">
        <v>33</v>
      </c>
      <c r="D1276" s="374"/>
      <c r="E1276" s="375"/>
      <c r="F1276" s="188">
        <v>500000</v>
      </c>
      <c r="G1276" s="189">
        <v>1</v>
      </c>
      <c r="H1276" s="190">
        <v>2</v>
      </c>
      <c r="I1276" s="143">
        <f t="shared" si="676"/>
        <v>1000000</v>
      </c>
      <c r="J1276" s="143"/>
      <c r="K1276" s="143"/>
      <c r="L1276" s="172">
        <f t="shared" si="677"/>
        <v>1000000</v>
      </c>
    </row>
    <row r="1277" spans="1:12" ht="18" customHeight="1">
      <c r="B1277" s="124" t="s">
        <v>793</v>
      </c>
      <c r="C1277" s="125" t="s">
        <v>23</v>
      </c>
      <c r="D1277" s="378"/>
      <c r="E1277" s="379"/>
      <c r="F1277" s="126"/>
      <c r="G1277" s="127"/>
      <c r="H1277" s="128"/>
      <c r="I1277" s="126">
        <f>SUM(I1278:I1281)</f>
        <v>1300000</v>
      </c>
      <c r="J1277" s="126">
        <f>SUM(J1278:J1281)</f>
        <v>0</v>
      </c>
      <c r="K1277" s="126"/>
      <c r="L1277" s="178">
        <f>SUM(L1278:L1281)</f>
        <v>1300000</v>
      </c>
    </row>
    <row r="1278" spans="1:12">
      <c r="A1278" t="str">
        <f>B1221&amp;"식비"</f>
        <v>20식비</v>
      </c>
      <c r="B1278" s="111"/>
      <c r="C1278" s="110" t="s">
        <v>68</v>
      </c>
      <c r="D1278" s="370"/>
      <c r="E1278" s="371"/>
      <c r="F1278" s="197">
        <v>15000</v>
      </c>
      <c r="G1278" s="198">
        <v>20</v>
      </c>
      <c r="H1278" s="199">
        <v>2</v>
      </c>
      <c r="I1278" s="161">
        <f t="shared" ref="I1278:I1281" si="678">F1278*G1278*H1278</f>
        <v>600000</v>
      </c>
      <c r="J1278" s="161"/>
      <c r="K1278" s="161"/>
      <c r="L1278" s="175">
        <f>I1278+J1278</f>
        <v>600000</v>
      </c>
    </row>
    <row r="1279" spans="1:12">
      <c r="A1279" t="str">
        <f>B1221&amp;"숙박비"</f>
        <v>20숙박비</v>
      </c>
      <c r="B1279" s="111"/>
      <c r="C1279" s="112" t="s">
        <v>82</v>
      </c>
      <c r="D1279" s="372"/>
      <c r="E1279" s="373"/>
      <c r="F1279" s="191"/>
      <c r="G1279" s="192"/>
      <c r="H1279" s="193"/>
      <c r="I1279" s="166">
        <f t="shared" si="678"/>
        <v>0</v>
      </c>
      <c r="J1279" s="166"/>
      <c r="K1279" s="166"/>
      <c r="L1279" s="175">
        <f t="shared" ref="L1279:L1281" si="679">I1279+J1279</f>
        <v>0</v>
      </c>
    </row>
    <row r="1280" spans="1:12">
      <c r="A1280" t="str">
        <f>B1221&amp;"수당"</f>
        <v>20수당</v>
      </c>
      <c r="B1280" s="111"/>
      <c r="C1280" s="112" t="s">
        <v>20</v>
      </c>
      <c r="D1280" s="203"/>
      <c r="E1280" s="204"/>
      <c r="F1280" s="191">
        <v>300000</v>
      </c>
      <c r="G1280" s="192">
        <v>1</v>
      </c>
      <c r="H1280" s="193">
        <v>1</v>
      </c>
      <c r="I1280" s="166">
        <f t="shared" si="678"/>
        <v>300000</v>
      </c>
      <c r="J1280" s="166"/>
      <c r="K1280" s="166"/>
      <c r="L1280" s="175">
        <f t="shared" si="679"/>
        <v>300000</v>
      </c>
    </row>
    <row r="1281" spans="1:12" ht="14.25" thickBot="1">
      <c r="A1281" t="str">
        <f>B1221&amp;"임금"</f>
        <v>20임금</v>
      </c>
      <c r="B1281" s="113"/>
      <c r="C1281" s="114" t="s">
        <v>83</v>
      </c>
      <c r="D1281" s="374"/>
      <c r="E1281" s="375"/>
      <c r="F1281" s="188">
        <v>400000</v>
      </c>
      <c r="G1281" s="189">
        <v>1</v>
      </c>
      <c r="H1281" s="190">
        <v>1</v>
      </c>
      <c r="I1281" s="167">
        <f t="shared" si="678"/>
        <v>400000</v>
      </c>
      <c r="J1281" s="167"/>
      <c r="K1281" s="167"/>
      <c r="L1281" s="179">
        <f t="shared" si="679"/>
        <v>400000</v>
      </c>
    </row>
    <row r="1282" spans="1:12" ht="37.9" customHeight="1"/>
    <row r="1283" spans="1:12" ht="37.9" customHeight="1" thickBot="1"/>
    <row r="1284" spans="1:12" ht="33.75" customHeight="1">
      <c r="B1284" s="123" t="s">
        <v>69</v>
      </c>
      <c r="C1284" s="427" t="s">
        <v>43</v>
      </c>
      <c r="D1284" s="427"/>
      <c r="E1284" s="96" t="s">
        <v>790</v>
      </c>
      <c r="F1284" s="96" t="s">
        <v>44</v>
      </c>
      <c r="G1284" s="96" t="s">
        <v>45</v>
      </c>
      <c r="H1284" s="96" t="s">
        <v>46</v>
      </c>
      <c r="I1284" s="96" t="s">
        <v>47</v>
      </c>
      <c r="J1284" s="96" t="s">
        <v>48</v>
      </c>
      <c r="K1284" s="135"/>
      <c r="L1284" s="65"/>
    </row>
    <row r="1285" spans="1:12" ht="24.75" customHeight="1" thickBot="1">
      <c r="B1285" s="296">
        <f>B1221+1</f>
        <v>21</v>
      </c>
      <c r="C1285" s="428" t="s">
        <v>800</v>
      </c>
      <c r="D1285" s="428"/>
      <c r="E1285" s="141" t="s">
        <v>791</v>
      </c>
      <c r="F1285" s="141">
        <v>3</v>
      </c>
      <c r="G1285" s="215">
        <v>30</v>
      </c>
      <c r="H1285" s="141">
        <v>20</v>
      </c>
      <c r="I1285" s="141">
        <v>2</v>
      </c>
      <c r="J1285" s="104">
        <f>H1285*I1285</f>
        <v>40</v>
      </c>
      <c r="K1285" s="136"/>
      <c r="L1285" s="66"/>
    </row>
    <row r="1286" spans="1:12" ht="14.25" thickBot="1">
      <c r="B1286" s="64"/>
      <c r="C1286" s="64"/>
      <c r="D1286" s="64"/>
      <c r="E1286" s="64"/>
      <c r="F1286" s="64"/>
      <c r="G1286" s="64"/>
      <c r="H1286" s="64"/>
      <c r="I1286" s="64"/>
      <c r="J1286" s="64"/>
      <c r="K1286" s="137"/>
      <c r="L1286" s="64"/>
    </row>
    <row r="1287" spans="1:12" ht="18.75" customHeight="1">
      <c r="B1287" s="421" t="s">
        <v>80</v>
      </c>
      <c r="C1287" s="422"/>
      <c r="D1287" s="422"/>
      <c r="E1287" s="423" t="s">
        <v>785</v>
      </c>
      <c r="F1287" s="422"/>
      <c r="G1287" s="425" t="s">
        <v>84</v>
      </c>
      <c r="H1287" s="423" t="s">
        <v>786</v>
      </c>
      <c r="I1287" s="423" t="s">
        <v>787</v>
      </c>
      <c r="J1287" s="408" t="s">
        <v>784</v>
      </c>
      <c r="K1287" s="138"/>
      <c r="L1287" s="64"/>
    </row>
    <row r="1288" spans="1:12" ht="47.25" customHeight="1">
      <c r="B1288" s="97" t="s">
        <v>22</v>
      </c>
      <c r="C1288" s="98" t="s">
        <v>23</v>
      </c>
      <c r="D1288" s="216" t="s">
        <v>801</v>
      </c>
      <c r="E1288" s="424"/>
      <c r="F1288" s="424"/>
      <c r="G1288" s="426"/>
      <c r="H1288" s="424"/>
      <c r="I1288" s="424"/>
      <c r="J1288" s="409"/>
      <c r="K1288" s="139"/>
      <c r="L1288" s="64"/>
    </row>
    <row r="1289" spans="1:12" ht="18" customHeight="1">
      <c r="B1289" s="67" t="s">
        <v>23</v>
      </c>
      <c r="C1289" s="121">
        <f>SUM(C1290:C1291)</f>
        <v>18466192</v>
      </c>
      <c r="D1289" s="410">
        <f>ROUNDDOWN(C1290/G1285/J1285,0)</f>
        <v>14305</v>
      </c>
      <c r="E1289" s="412" t="s">
        <v>820</v>
      </c>
      <c r="F1289" s="412"/>
      <c r="G1289" s="412">
        <v>6</v>
      </c>
      <c r="H1289" s="414">
        <v>190306</v>
      </c>
      <c r="I1289" s="417">
        <v>6850</v>
      </c>
      <c r="J1289" s="419">
        <f>D1289/I1289</f>
        <v>2.0883211678832119</v>
      </c>
      <c r="K1289" s="140"/>
      <c r="L1289" s="64"/>
    </row>
    <row r="1290" spans="1:12" ht="18" customHeight="1">
      <c r="B1290" s="67" t="s">
        <v>796</v>
      </c>
      <c r="C1290" s="121">
        <f>L1297</f>
        <v>17166192</v>
      </c>
      <c r="D1290" s="410"/>
      <c r="E1290" s="412"/>
      <c r="F1290" s="412"/>
      <c r="G1290" s="412"/>
      <c r="H1290" s="415"/>
      <c r="I1290" s="417"/>
      <c r="J1290" s="419"/>
      <c r="K1290" s="140"/>
      <c r="L1290" s="64"/>
    </row>
    <row r="1291" spans="1:12" ht="18" customHeight="1" thickBot="1">
      <c r="B1291" s="68" t="s">
        <v>795</v>
      </c>
      <c r="C1291" s="122">
        <f>L1341</f>
        <v>1300000</v>
      </c>
      <c r="D1291" s="411"/>
      <c r="E1291" s="413"/>
      <c r="F1291" s="413"/>
      <c r="G1291" s="413"/>
      <c r="H1291" s="416"/>
      <c r="I1291" s="418"/>
      <c r="J1291" s="420"/>
      <c r="K1291" s="140"/>
      <c r="L1291" s="64"/>
    </row>
    <row r="1292" spans="1:12" ht="18" customHeight="1">
      <c r="B1292" s="180"/>
      <c r="C1292" s="205"/>
      <c r="D1292" s="206"/>
      <c r="E1292" s="181"/>
      <c r="F1292" s="181"/>
      <c r="G1292" s="181"/>
      <c r="H1292" s="183"/>
      <c r="I1292" s="184"/>
      <c r="J1292" s="207"/>
      <c r="K1292" s="182"/>
      <c r="L1292" s="64"/>
    </row>
    <row r="1293" spans="1:12" ht="14.25" thickBot="1">
      <c r="B1293" s="64"/>
      <c r="C1293" s="64"/>
      <c r="D1293" s="64"/>
      <c r="E1293" s="64"/>
      <c r="F1293" s="64"/>
      <c r="G1293" s="64"/>
      <c r="H1293" s="64"/>
      <c r="I1293" s="64"/>
      <c r="J1293" s="64"/>
      <c r="K1293" s="64"/>
      <c r="L1293" s="64"/>
    </row>
    <row r="1294" spans="1:12" ht="19.5" customHeight="1" thickBot="1">
      <c r="B1294" s="64"/>
      <c r="C1294" s="64"/>
      <c r="D1294" s="64"/>
      <c r="E1294" s="64"/>
      <c r="F1294" s="297" t="s">
        <v>75</v>
      </c>
      <c r="G1294" s="298"/>
      <c r="H1294" s="298"/>
      <c r="I1294" s="300"/>
      <c r="J1294" s="301" t="s">
        <v>35</v>
      </c>
      <c r="K1294" s="302"/>
      <c r="L1294" s="303" t="s">
        <v>77</v>
      </c>
    </row>
    <row r="1295" spans="1:12" ht="18.75" customHeight="1" thickBot="1">
      <c r="B1295" s="75" t="s">
        <v>31</v>
      </c>
      <c r="C1295" s="76" t="s">
        <v>51</v>
      </c>
      <c r="D1295" s="404" t="s">
        <v>52</v>
      </c>
      <c r="E1295" s="405"/>
      <c r="F1295" s="75" t="s">
        <v>53</v>
      </c>
      <c r="G1295" s="76" t="s">
        <v>54</v>
      </c>
      <c r="H1295" s="77" t="s">
        <v>21</v>
      </c>
      <c r="I1295" s="75" t="s">
        <v>49</v>
      </c>
      <c r="J1295" s="132" t="s">
        <v>788</v>
      </c>
      <c r="K1295" s="304" t="s">
        <v>789</v>
      </c>
      <c r="L1295" s="303" t="s">
        <v>49</v>
      </c>
    </row>
    <row r="1296" spans="1:12" ht="21" customHeight="1" thickBot="1">
      <c r="B1296" s="78" t="s">
        <v>23</v>
      </c>
      <c r="C1296" s="79"/>
      <c r="D1296" s="404"/>
      <c r="E1296" s="405"/>
      <c r="F1296" s="80"/>
      <c r="G1296" s="81"/>
      <c r="H1296" s="82"/>
      <c r="I1296" s="83">
        <f>I1297+I1341</f>
        <v>18466192</v>
      </c>
      <c r="J1296" s="133"/>
      <c r="K1296" s="133"/>
      <c r="L1296" s="168">
        <f>L1297+L1341</f>
        <v>18466192</v>
      </c>
    </row>
    <row r="1297" spans="1:12" ht="21.75" customHeight="1" thickBot="1">
      <c r="A1297" t="str">
        <f>B1285&amp;"훈련비"</f>
        <v>21훈련비</v>
      </c>
      <c r="B1297" s="99" t="s">
        <v>794</v>
      </c>
      <c r="C1297" s="100" t="s">
        <v>23</v>
      </c>
      <c r="D1297" s="406"/>
      <c r="E1297" s="407"/>
      <c r="F1297" s="101"/>
      <c r="G1297" s="102"/>
      <c r="H1297" s="103"/>
      <c r="I1297" s="101">
        <f>I1298+I1299+I1302+I1306+I1315+I1324+I1325+I1329+I1333+I1337</f>
        <v>17166192</v>
      </c>
      <c r="J1297" s="101">
        <f>J1298+J1299+J1302+J1306+J1315+J1324+J1325+J1329+J1333+J1337</f>
        <v>0</v>
      </c>
      <c r="K1297" s="101"/>
      <c r="L1297" s="169">
        <f>L1298+L1299+L1302+L1306+L1315+L1324+L1325+L1329+L1333+L1337</f>
        <v>17166192</v>
      </c>
    </row>
    <row r="1298" spans="1:12" ht="14.25" thickBot="1">
      <c r="B1298" s="105" t="s">
        <v>55</v>
      </c>
      <c r="C1298" s="106" t="s">
        <v>13</v>
      </c>
      <c r="D1298" s="401" t="s">
        <v>55</v>
      </c>
      <c r="E1298" s="402"/>
      <c r="F1298" s="288">
        <v>12506</v>
      </c>
      <c r="G1298" s="289">
        <v>16</v>
      </c>
      <c r="H1298" s="290">
        <v>2</v>
      </c>
      <c r="I1298" s="144">
        <f>F1298*G1298*H1298</f>
        <v>400192</v>
      </c>
      <c r="J1298" s="144"/>
      <c r="K1298" s="144"/>
      <c r="L1298" s="170">
        <f>I1298+J1298</f>
        <v>400192</v>
      </c>
    </row>
    <row r="1299" spans="1:12">
      <c r="B1299" s="105" t="s">
        <v>56</v>
      </c>
      <c r="C1299" s="107" t="s">
        <v>13</v>
      </c>
      <c r="D1299" s="384"/>
      <c r="E1299" s="403"/>
      <c r="F1299" s="147"/>
      <c r="G1299" s="148"/>
      <c r="H1299" s="149"/>
      <c r="I1299" s="147">
        <f t="shared" ref="I1299:J1299" si="680">SUM(I1300:I1301)</f>
        <v>0</v>
      </c>
      <c r="J1299" s="147">
        <f t="shared" si="680"/>
        <v>0</v>
      </c>
      <c r="K1299" s="147"/>
      <c r="L1299" s="171">
        <f t="shared" ref="L1299" si="681">SUM(L1300:L1301)</f>
        <v>0</v>
      </c>
    </row>
    <row r="1300" spans="1:12">
      <c r="B1300" s="69"/>
      <c r="C1300" s="70" t="s">
        <v>57</v>
      </c>
      <c r="D1300" s="372"/>
      <c r="E1300" s="392"/>
      <c r="F1300" s="185"/>
      <c r="G1300" s="186"/>
      <c r="H1300" s="187"/>
      <c r="I1300" s="142">
        <f>F1300*G1300*H1300</f>
        <v>0</v>
      </c>
      <c r="J1300" s="142"/>
      <c r="K1300" s="142"/>
      <c r="L1300" s="172">
        <f>I1300+J1300</f>
        <v>0</v>
      </c>
    </row>
    <row r="1301" spans="1:12" ht="14.25" thickBot="1">
      <c r="B1301" s="71"/>
      <c r="C1301" s="72"/>
      <c r="D1301" s="374"/>
      <c r="E1301" s="399"/>
      <c r="F1301" s="188"/>
      <c r="G1301" s="189"/>
      <c r="H1301" s="190"/>
      <c r="I1301" s="143">
        <f>F1301*G1301*H1301</f>
        <v>0</v>
      </c>
      <c r="J1301" s="143"/>
      <c r="K1301" s="143"/>
      <c r="L1301" s="172">
        <f>I1301+J1301</f>
        <v>0</v>
      </c>
    </row>
    <row r="1302" spans="1:12">
      <c r="B1302" s="105" t="s">
        <v>58</v>
      </c>
      <c r="C1302" s="107" t="s">
        <v>13</v>
      </c>
      <c r="D1302" s="384"/>
      <c r="E1302" s="403"/>
      <c r="F1302" s="147"/>
      <c r="G1302" s="148"/>
      <c r="H1302" s="149"/>
      <c r="I1302" s="147">
        <f t="shared" ref="I1302:J1302" si="682">SUM(I1303:I1305)</f>
        <v>1800000</v>
      </c>
      <c r="J1302" s="147">
        <f t="shared" si="682"/>
        <v>0</v>
      </c>
      <c r="K1302" s="147"/>
      <c r="L1302" s="171">
        <f t="shared" ref="L1302" si="683">SUM(L1303:L1305)</f>
        <v>1800000</v>
      </c>
    </row>
    <row r="1303" spans="1:12">
      <c r="B1303" s="69"/>
      <c r="C1303" s="70" t="s">
        <v>57</v>
      </c>
      <c r="D1303" s="372"/>
      <c r="E1303" s="392"/>
      <c r="F1303" s="185">
        <v>900000</v>
      </c>
      <c r="G1303" s="186">
        <v>1</v>
      </c>
      <c r="H1303" s="187">
        <v>2</v>
      </c>
      <c r="I1303" s="142">
        <f t="shared" ref="I1303:I1305" si="684">F1303*G1303*H1303</f>
        <v>1800000</v>
      </c>
      <c r="J1303" s="142"/>
      <c r="K1303" s="142"/>
      <c r="L1303" s="172">
        <f>I1303+J1303</f>
        <v>1800000</v>
      </c>
    </row>
    <row r="1304" spans="1:12">
      <c r="B1304" s="69"/>
      <c r="C1304" s="70"/>
      <c r="D1304" s="372"/>
      <c r="E1304" s="392"/>
      <c r="F1304" s="185"/>
      <c r="G1304" s="186"/>
      <c r="H1304" s="187"/>
      <c r="I1304" s="142">
        <f t="shared" si="684"/>
        <v>0</v>
      </c>
      <c r="J1304" s="142"/>
      <c r="K1304" s="142"/>
      <c r="L1304" s="172">
        <f t="shared" ref="L1304:L1305" si="685">I1304+J1304</f>
        <v>0</v>
      </c>
    </row>
    <row r="1305" spans="1:12" ht="14.25" thickBot="1">
      <c r="B1305" s="71"/>
      <c r="C1305" s="72"/>
      <c r="D1305" s="374"/>
      <c r="E1305" s="399"/>
      <c r="F1305" s="191"/>
      <c r="G1305" s="192"/>
      <c r="H1305" s="193"/>
      <c r="I1305" s="143">
        <f t="shared" si="684"/>
        <v>0</v>
      </c>
      <c r="J1305" s="143"/>
      <c r="K1305" s="143"/>
      <c r="L1305" s="172">
        <f t="shared" si="685"/>
        <v>0</v>
      </c>
    </row>
    <row r="1306" spans="1:12">
      <c r="B1306" s="105" t="s">
        <v>24</v>
      </c>
      <c r="C1306" s="108" t="s">
        <v>13</v>
      </c>
      <c r="D1306" s="380"/>
      <c r="E1306" s="400"/>
      <c r="F1306" s="151"/>
      <c r="G1306" s="152"/>
      <c r="H1306" s="153"/>
      <c r="I1306" s="151">
        <f>I1307+I1311</f>
        <v>10000000</v>
      </c>
      <c r="J1306" s="151">
        <f>J1307+J1311</f>
        <v>0</v>
      </c>
      <c r="K1306" s="151"/>
      <c r="L1306" s="173">
        <f>L1307+L1311</f>
        <v>10000000</v>
      </c>
    </row>
    <row r="1307" spans="1:12">
      <c r="B1307" s="73" t="s">
        <v>59</v>
      </c>
      <c r="C1307" s="109" t="s">
        <v>13</v>
      </c>
      <c r="D1307" s="397"/>
      <c r="E1307" s="398"/>
      <c r="F1307" s="154"/>
      <c r="G1307" s="155"/>
      <c r="H1307" s="156"/>
      <c r="I1307" s="154">
        <f t="shared" ref="I1307:J1307" si="686">SUM(I1308:I1310)</f>
        <v>2000000</v>
      </c>
      <c r="J1307" s="154">
        <f t="shared" si="686"/>
        <v>0</v>
      </c>
      <c r="K1307" s="154"/>
      <c r="L1307" s="174">
        <f>SUM(L1308:L1310)</f>
        <v>2000000</v>
      </c>
    </row>
    <row r="1308" spans="1:12">
      <c r="B1308" s="69"/>
      <c r="C1308" s="194" t="s">
        <v>798</v>
      </c>
      <c r="D1308" s="372" t="s">
        <v>85</v>
      </c>
      <c r="E1308" s="392"/>
      <c r="F1308" s="185">
        <v>100000</v>
      </c>
      <c r="G1308" s="186">
        <v>10</v>
      </c>
      <c r="H1308" s="187">
        <v>2</v>
      </c>
      <c r="I1308" s="142">
        <f t="shared" ref="I1308:I1310" si="687">F1308*G1308*H1308</f>
        <v>2000000</v>
      </c>
      <c r="J1308" s="142"/>
      <c r="K1308" s="142"/>
      <c r="L1308" s="172">
        <f>I1308+J1308</f>
        <v>2000000</v>
      </c>
    </row>
    <row r="1309" spans="1:12">
      <c r="B1309" s="69"/>
      <c r="C1309" s="194" t="s">
        <v>60</v>
      </c>
      <c r="D1309" s="372" t="s">
        <v>86</v>
      </c>
      <c r="E1309" s="392"/>
      <c r="F1309" s="185"/>
      <c r="G1309" s="186"/>
      <c r="H1309" s="187"/>
      <c r="I1309" s="142">
        <f t="shared" si="687"/>
        <v>0</v>
      </c>
      <c r="J1309" s="142"/>
      <c r="K1309" s="142"/>
      <c r="L1309" s="172">
        <f t="shared" ref="L1309:L1310" si="688">I1309+J1309</f>
        <v>0</v>
      </c>
    </row>
    <row r="1310" spans="1:12" ht="14.25" thickBot="1">
      <c r="B1310" s="74"/>
      <c r="C1310" s="195" t="s">
        <v>60</v>
      </c>
      <c r="D1310" s="393" t="s">
        <v>87</v>
      </c>
      <c r="E1310" s="394"/>
      <c r="F1310" s="191"/>
      <c r="G1310" s="192"/>
      <c r="H1310" s="193"/>
      <c r="I1310" s="157">
        <f t="shared" si="687"/>
        <v>0</v>
      </c>
      <c r="J1310" s="157"/>
      <c r="K1310" s="157"/>
      <c r="L1310" s="172">
        <f t="shared" si="688"/>
        <v>0</v>
      </c>
    </row>
    <row r="1311" spans="1:12">
      <c r="B1311" s="69" t="s">
        <v>61</v>
      </c>
      <c r="C1311" s="110" t="s">
        <v>13</v>
      </c>
      <c r="D1311" s="397"/>
      <c r="E1311" s="398"/>
      <c r="F1311" s="158"/>
      <c r="G1311" s="159"/>
      <c r="H1311" s="160"/>
      <c r="I1311" s="161">
        <f t="shared" ref="I1311:J1311" si="689">SUM(I1312:I1314)</f>
        <v>8000000</v>
      </c>
      <c r="J1311" s="161">
        <f t="shared" si="689"/>
        <v>0</v>
      </c>
      <c r="K1311" s="161"/>
      <c r="L1311" s="175">
        <f>SUM(L1312:L1314)</f>
        <v>8000000</v>
      </c>
    </row>
    <row r="1312" spans="1:12">
      <c r="B1312" s="69"/>
      <c r="C1312" s="194" t="s">
        <v>799</v>
      </c>
      <c r="D1312" s="372" t="s">
        <v>85</v>
      </c>
      <c r="E1312" s="392"/>
      <c r="F1312" s="185">
        <v>200000</v>
      </c>
      <c r="G1312" s="186">
        <v>20</v>
      </c>
      <c r="H1312" s="187">
        <v>2</v>
      </c>
      <c r="I1312" s="142">
        <f t="shared" ref="I1312:I1314" si="690">F1312*G1312*H1312</f>
        <v>8000000</v>
      </c>
      <c r="J1312" s="142"/>
      <c r="K1312" s="142"/>
      <c r="L1312" s="172">
        <f>I1312+J1312</f>
        <v>8000000</v>
      </c>
    </row>
    <row r="1313" spans="2:12">
      <c r="B1313" s="69"/>
      <c r="C1313" s="194" t="s">
        <v>60</v>
      </c>
      <c r="D1313" s="372" t="s">
        <v>86</v>
      </c>
      <c r="E1313" s="392"/>
      <c r="F1313" s="185"/>
      <c r="G1313" s="186"/>
      <c r="H1313" s="187"/>
      <c r="I1313" s="142">
        <f t="shared" si="690"/>
        <v>0</v>
      </c>
      <c r="J1313" s="142"/>
      <c r="K1313" s="142"/>
      <c r="L1313" s="172">
        <f t="shared" ref="L1313:L1314" si="691">I1313+J1313</f>
        <v>0</v>
      </c>
    </row>
    <row r="1314" spans="2:12" ht="14.25" thickBot="1">
      <c r="B1314" s="71"/>
      <c r="C1314" s="196" t="s">
        <v>60</v>
      </c>
      <c r="D1314" s="393" t="s">
        <v>87</v>
      </c>
      <c r="E1314" s="394"/>
      <c r="F1314" s="185"/>
      <c r="G1314" s="186"/>
      <c r="H1314" s="187"/>
      <c r="I1314" s="143">
        <f t="shared" si="690"/>
        <v>0</v>
      </c>
      <c r="J1314" s="143"/>
      <c r="K1314" s="143"/>
      <c r="L1314" s="172">
        <f t="shared" si="691"/>
        <v>0</v>
      </c>
    </row>
    <row r="1315" spans="2:12">
      <c r="B1315" s="105" t="s">
        <v>62</v>
      </c>
      <c r="C1315" s="108" t="s">
        <v>13</v>
      </c>
      <c r="D1315" s="395"/>
      <c r="E1315" s="396"/>
      <c r="F1315" s="151"/>
      <c r="G1315" s="152"/>
      <c r="H1315" s="153"/>
      <c r="I1315" s="151">
        <f>I1316+I1320</f>
        <v>160000</v>
      </c>
      <c r="J1315" s="151">
        <f>J1316+J1320</f>
        <v>0</v>
      </c>
      <c r="K1315" s="151"/>
      <c r="L1315" s="173">
        <f>L1316+L1320</f>
        <v>160000</v>
      </c>
    </row>
    <row r="1316" spans="2:12">
      <c r="B1316" s="130" t="s">
        <v>25</v>
      </c>
      <c r="C1316" s="131" t="s">
        <v>13</v>
      </c>
      <c r="D1316" s="390"/>
      <c r="E1316" s="391"/>
      <c r="F1316" s="162"/>
      <c r="G1316" s="163"/>
      <c r="H1316" s="164"/>
      <c r="I1316" s="162">
        <f>SUM(I1317:I1319)</f>
        <v>160000</v>
      </c>
      <c r="J1316" s="162">
        <f>SUM(J1317:J1319)</f>
        <v>0</v>
      </c>
      <c r="K1316" s="162"/>
      <c r="L1316" s="176">
        <f>SUM(L1317:L1319)</f>
        <v>160000</v>
      </c>
    </row>
    <row r="1317" spans="2:12">
      <c r="B1317" s="69"/>
      <c r="C1317" s="214" t="s">
        <v>798</v>
      </c>
      <c r="D1317" s="370"/>
      <c r="E1317" s="371"/>
      <c r="F1317" s="197">
        <v>80000</v>
      </c>
      <c r="G1317" s="198">
        <v>1</v>
      </c>
      <c r="H1317" s="199">
        <v>2</v>
      </c>
      <c r="I1317" s="165">
        <f t="shared" ref="I1317:I1319" si="692">F1317*G1317*H1317</f>
        <v>160000</v>
      </c>
      <c r="J1317" s="165"/>
      <c r="K1317" s="165"/>
      <c r="L1317" s="177">
        <f>I1317+J1317</f>
        <v>160000</v>
      </c>
    </row>
    <row r="1318" spans="2:12">
      <c r="B1318" s="69"/>
      <c r="C1318" s="212"/>
      <c r="D1318" s="372"/>
      <c r="E1318" s="373"/>
      <c r="F1318" s="185"/>
      <c r="G1318" s="186"/>
      <c r="H1318" s="187"/>
      <c r="I1318" s="142">
        <f t="shared" si="692"/>
        <v>0</v>
      </c>
      <c r="J1318" s="142"/>
      <c r="K1318" s="142"/>
      <c r="L1318" s="177">
        <f t="shared" ref="L1318:L1319" si="693">I1318+J1318</f>
        <v>0</v>
      </c>
    </row>
    <row r="1319" spans="2:12">
      <c r="B1319" s="69"/>
      <c r="C1319" s="213"/>
      <c r="D1319" s="388"/>
      <c r="E1319" s="389"/>
      <c r="F1319" s="191"/>
      <c r="G1319" s="192"/>
      <c r="H1319" s="193"/>
      <c r="I1319" s="150">
        <f t="shared" si="692"/>
        <v>0</v>
      </c>
      <c r="J1319" s="150"/>
      <c r="K1319" s="150"/>
      <c r="L1319" s="177">
        <f t="shared" si="693"/>
        <v>0</v>
      </c>
    </row>
    <row r="1320" spans="2:12">
      <c r="B1320" s="130" t="s">
        <v>63</v>
      </c>
      <c r="C1320" s="131" t="s">
        <v>13</v>
      </c>
      <c r="D1320" s="390"/>
      <c r="E1320" s="391"/>
      <c r="F1320" s="162"/>
      <c r="G1320" s="163"/>
      <c r="H1320" s="164"/>
      <c r="I1320" s="162">
        <f>SUM(I1321:I1323)</f>
        <v>0</v>
      </c>
      <c r="J1320" s="162">
        <f>SUM(J1321:J1323)</f>
        <v>0</v>
      </c>
      <c r="K1320" s="162"/>
      <c r="L1320" s="176">
        <f>SUM(L1321:L1323)</f>
        <v>0</v>
      </c>
    </row>
    <row r="1321" spans="2:12">
      <c r="B1321" s="69"/>
      <c r="C1321" s="200"/>
      <c r="D1321" s="370"/>
      <c r="E1321" s="371"/>
      <c r="F1321" s="197"/>
      <c r="G1321" s="198"/>
      <c r="H1321" s="199">
        <v>2</v>
      </c>
      <c r="I1321" s="165">
        <f>F1321*G1321*H1321</f>
        <v>0</v>
      </c>
      <c r="J1321" s="165"/>
      <c r="K1321" s="165"/>
      <c r="L1321" s="177">
        <f>I1321+J1321</f>
        <v>0</v>
      </c>
    </row>
    <row r="1322" spans="2:12">
      <c r="B1322" s="69"/>
      <c r="C1322" s="201"/>
      <c r="D1322" s="372"/>
      <c r="E1322" s="373"/>
      <c r="F1322" s="185"/>
      <c r="G1322" s="186"/>
      <c r="H1322" s="187"/>
      <c r="I1322" s="142">
        <f t="shared" ref="I1322:I1323" si="694">F1322*G1322*H1322</f>
        <v>0</v>
      </c>
      <c r="J1322" s="142"/>
      <c r="K1322" s="142"/>
      <c r="L1322" s="177">
        <f t="shared" ref="L1322:L1323" si="695">I1322+J1322</f>
        <v>0</v>
      </c>
    </row>
    <row r="1323" spans="2:12" ht="14.25" thickBot="1">
      <c r="B1323" s="71"/>
      <c r="C1323" s="202"/>
      <c r="D1323" s="374"/>
      <c r="E1323" s="375"/>
      <c r="F1323" s="188"/>
      <c r="G1323" s="189"/>
      <c r="H1323" s="190"/>
      <c r="I1323" s="143">
        <f t="shared" si="694"/>
        <v>0</v>
      </c>
      <c r="J1323" s="143"/>
      <c r="K1323" s="143"/>
      <c r="L1323" s="177">
        <f t="shared" si="695"/>
        <v>0</v>
      </c>
    </row>
    <row r="1324" spans="2:12" ht="30.75" customHeight="1" thickBot="1">
      <c r="B1324" s="291" t="s">
        <v>898</v>
      </c>
      <c r="C1324" s="107" t="s">
        <v>13</v>
      </c>
      <c r="D1324" s="386" t="s">
        <v>26</v>
      </c>
      <c r="E1324" s="387"/>
      <c r="F1324" s="208">
        <v>9000</v>
      </c>
      <c r="G1324" s="209">
        <v>20</v>
      </c>
      <c r="H1324" s="210">
        <v>2</v>
      </c>
      <c r="I1324" s="147">
        <f>F1324*G1324*H1324</f>
        <v>360000</v>
      </c>
      <c r="J1324" s="147"/>
      <c r="K1324" s="147"/>
      <c r="L1324" s="171">
        <f>I1324+J1324</f>
        <v>360000</v>
      </c>
    </row>
    <row r="1325" spans="2:12">
      <c r="B1325" s="129" t="s">
        <v>28</v>
      </c>
      <c r="C1325" s="106" t="s">
        <v>13</v>
      </c>
      <c r="D1325" s="380"/>
      <c r="E1325" s="381"/>
      <c r="F1325" s="144"/>
      <c r="G1325" s="145"/>
      <c r="H1325" s="146"/>
      <c r="I1325" s="144">
        <f t="shared" ref="I1325:J1325" si="696">SUM(I1326:I1328)</f>
        <v>2400000</v>
      </c>
      <c r="J1325" s="144">
        <f t="shared" si="696"/>
        <v>0</v>
      </c>
      <c r="K1325" s="144"/>
      <c r="L1325" s="170">
        <f t="shared" ref="L1325" si="697">SUM(L1326:L1328)</f>
        <v>2400000</v>
      </c>
    </row>
    <row r="1326" spans="2:12">
      <c r="B1326" s="69"/>
      <c r="C1326" s="200"/>
      <c r="D1326" s="370"/>
      <c r="E1326" s="371"/>
      <c r="F1326" s="197">
        <v>60000</v>
      </c>
      <c r="G1326" s="198">
        <v>20</v>
      </c>
      <c r="H1326" s="199">
        <v>2</v>
      </c>
      <c r="I1326" s="165">
        <f t="shared" ref="I1326:I1327" si="698">F1326*G1326*H1326</f>
        <v>2400000</v>
      </c>
      <c r="J1326" s="165"/>
      <c r="K1326" s="165"/>
      <c r="L1326" s="177">
        <f>I1326+J1326</f>
        <v>2400000</v>
      </c>
    </row>
    <row r="1327" spans="2:12">
      <c r="B1327" s="69"/>
      <c r="C1327" s="201"/>
      <c r="D1327" s="372"/>
      <c r="E1327" s="373"/>
      <c r="F1327" s="185"/>
      <c r="G1327" s="186"/>
      <c r="H1327" s="187"/>
      <c r="I1327" s="142">
        <f t="shared" si="698"/>
        <v>0</v>
      </c>
      <c r="J1327" s="142"/>
      <c r="K1327" s="142"/>
      <c r="L1327" s="177">
        <f t="shared" ref="L1327:L1328" si="699">I1327+J1327</f>
        <v>0</v>
      </c>
    </row>
    <row r="1328" spans="2:12" ht="14.25" thickBot="1">
      <c r="B1328" s="71"/>
      <c r="C1328" s="202"/>
      <c r="D1328" s="374"/>
      <c r="E1328" s="375"/>
      <c r="F1328" s="188"/>
      <c r="G1328" s="189"/>
      <c r="H1328" s="190"/>
      <c r="I1328" s="143">
        <f>F1328*G1328*H1328</f>
        <v>0</v>
      </c>
      <c r="J1328" s="143"/>
      <c r="K1328" s="143"/>
      <c r="L1328" s="177">
        <f t="shared" si="699"/>
        <v>0</v>
      </c>
    </row>
    <row r="1329" spans="1:12">
      <c r="B1329" s="105" t="s">
        <v>29</v>
      </c>
      <c r="C1329" s="107" t="s">
        <v>13</v>
      </c>
      <c r="D1329" s="384" t="s">
        <v>29</v>
      </c>
      <c r="E1329" s="385"/>
      <c r="F1329" s="147"/>
      <c r="G1329" s="148"/>
      <c r="H1329" s="149"/>
      <c r="I1329" s="147">
        <f t="shared" ref="I1329:J1329" si="700">SUM(I1330:I1332)</f>
        <v>800000</v>
      </c>
      <c r="J1329" s="147">
        <f t="shared" si="700"/>
        <v>0</v>
      </c>
      <c r="K1329" s="147"/>
      <c r="L1329" s="171">
        <f t="shared" ref="L1329" si="701">SUM(L1330:L1332)</f>
        <v>800000</v>
      </c>
    </row>
    <row r="1330" spans="1:12">
      <c r="B1330" s="69"/>
      <c r="C1330" s="70" t="s">
        <v>64</v>
      </c>
      <c r="D1330" s="372"/>
      <c r="E1330" s="373"/>
      <c r="F1330" s="185">
        <v>20000</v>
      </c>
      <c r="G1330" s="186">
        <v>20</v>
      </c>
      <c r="H1330" s="187">
        <v>2</v>
      </c>
      <c r="I1330" s="142">
        <f t="shared" ref="I1330:I1332" si="702">F1330*G1330*H1330</f>
        <v>800000</v>
      </c>
      <c r="J1330" s="142"/>
      <c r="K1330" s="142"/>
      <c r="L1330" s="172">
        <f>I1330+J1330</f>
        <v>800000</v>
      </c>
    </row>
    <row r="1331" spans="1:12">
      <c r="B1331" s="69"/>
      <c r="C1331" s="70" t="s">
        <v>65</v>
      </c>
      <c r="D1331" s="372"/>
      <c r="E1331" s="373"/>
      <c r="F1331" s="185"/>
      <c r="G1331" s="186"/>
      <c r="H1331" s="187"/>
      <c r="I1331" s="142">
        <f t="shared" si="702"/>
        <v>0</v>
      </c>
      <c r="J1331" s="142"/>
      <c r="K1331" s="142"/>
      <c r="L1331" s="172">
        <f t="shared" ref="L1331:L1332" si="703">I1331+J1331</f>
        <v>0</v>
      </c>
    </row>
    <row r="1332" spans="1:12" ht="14.25" thickBot="1">
      <c r="B1332" s="71"/>
      <c r="C1332" s="72"/>
      <c r="D1332" s="374"/>
      <c r="E1332" s="375"/>
      <c r="F1332" s="188"/>
      <c r="G1332" s="189"/>
      <c r="H1332" s="190"/>
      <c r="I1332" s="143">
        <f t="shared" si="702"/>
        <v>0</v>
      </c>
      <c r="J1332" s="143"/>
      <c r="K1332" s="143"/>
      <c r="L1332" s="172">
        <f t="shared" si="703"/>
        <v>0</v>
      </c>
    </row>
    <row r="1333" spans="1:12">
      <c r="B1333" s="129" t="s">
        <v>66</v>
      </c>
      <c r="C1333" s="106" t="s">
        <v>13</v>
      </c>
      <c r="D1333" s="380"/>
      <c r="E1333" s="381"/>
      <c r="F1333" s="144"/>
      <c r="G1333" s="145"/>
      <c r="H1333" s="146"/>
      <c r="I1333" s="144">
        <f t="shared" ref="I1333:J1333" si="704">SUM(I1334:I1336)</f>
        <v>120000</v>
      </c>
      <c r="J1333" s="144">
        <f t="shared" si="704"/>
        <v>0</v>
      </c>
      <c r="K1333" s="144"/>
      <c r="L1333" s="170">
        <f t="shared" ref="L1333" si="705">SUM(L1334:L1336)</f>
        <v>120000</v>
      </c>
    </row>
    <row r="1334" spans="1:12">
      <c r="B1334" s="69"/>
      <c r="C1334" s="211" t="s">
        <v>797</v>
      </c>
      <c r="D1334" s="370"/>
      <c r="E1334" s="371"/>
      <c r="F1334" s="197">
        <v>3000</v>
      </c>
      <c r="G1334" s="198">
        <v>20</v>
      </c>
      <c r="H1334" s="199">
        <v>2</v>
      </c>
      <c r="I1334" s="165">
        <f t="shared" ref="I1334:I1336" si="706">F1334*G1334*H1334</f>
        <v>120000</v>
      </c>
      <c r="J1334" s="165"/>
      <c r="K1334" s="165"/>
      <c r="L1334" s="177">
        <f>I1334+J1334</f>
        <v>120000</v>
      </c>
    </row>
    <row r="1335" spans="1:12">
      <c r="B1335" s="69"/>
      <c r="C1335" s="70" t="s">
        <v>34</v>
      </c>
      <c r="D1335" s="372"/>
      <c r="E1335" s="373"/>
      <c r="F1335" s="185"/>
      <c r="G1335" s="186"/>
      <c r="H1335" s="187"/>
      <c r="I1335" s="142">
        <f t="shared" si="706"/>
        <v>0</v>
      </c>
      <c r="J1335" s="142"/>
      <c r="K1335" s="142"/>
      <c r="L1335" s="177">
        <f t="shared" ref="L1335:L1336" si="707">I1335+J1335</f>
        <v>0</v>
      </c>
    </row>
    <row r="1336" spans="1:12" ht="14.25" thickBot="1">
      <c r="B1336" s="71"/>
      <c r="C1336" s="72"/>
      <c r="D1336" s="374"/>
      <c r="E1336" s="375"/>
      <c r="F1336" s="188"/>
      <c r="G1336" s="189"/>
      <c r="H1336" s="190"/>
      <c r="I1336" s="143">
        <f t="shared" si="706"/>
        <v>0</v>
      </c>
      <c r="J1336" s="143"/>
      <c r="K1336" s="143"/>
      <c r="L1336" s="177">
        <f t="shared" si="707"/>
        <v>0</v>
      </c>
    </row>
    <row r="1337" spans="1:12">
      <c r="B1337" s="105" t="s">
        <v>67</v>
      </c>
      <c r="C1337" s="107" t="s">
        <v>13</v>
      </c>
      <c r="D1337" s="382">
        <f>I1337/(I1298+I1299+I1302+I1306+I1315+I1324+I1325+I1329+I1333)</f>
        <v>7.0198660963659287E-2</v>
      </c>
      <c r="E1337" s="383"/>
      <c r="F1337" s="147"/>
      <c r="G1337" s="148"/>
      <c r="H1337" s="149"/>
      <c r="I1337" s="147">
        <f t="shared" ref="I1337:J1337" si="708">SUM(I1338:I1340)</f>
        <v>1126000</v>
      </c>
      <c r="J1337" s="147">
        <f t="shared" si="708"/>
        <v>0</v>
      </c>
      <c r="K1337" s="147"/>
      <c r="L1337" s="171">
        <f t="shared" ref="L1337" si="709">SUM(L1338:L1340)</f>
        <v>1126000</v>
      </c>
    </row>
    <row r="1338" spans="1:12" ht="16.5" customHeight="1">
      <c r="B1338" s="376" t="s">
        <v>81</v>
      </c>
      <c r="C1338" s="70" t="s">
        <v>27</v>
      </c>
      <c r="D1338" s="372"/>
      <c r="E1338" s="373"/>
      <c r="F1338" s="185">
        <v>33000</v>
      </c>
      <c r="G1338" s="186">
        <v>1</v>
      </c>
      <c r="H1338" s="187">
        <v>2</v>
      </c>
      <c r="I1338" s="142">
        <f t="shared" ref="I1338:I1340" si="710">F1338*G1338*H1338</f>
        <v>66000</v>
      </c>
      <c r="J1338" s="142"/>
      <c r="K1338" s="142"/>
      <c r="L1338" s="172">
        <f>I1338+J1338</f>
        <v>66000</v>
      </c>
    </row>
    <row r="1339" spans="1:12">
      <c r="B1339" s="376"/>
      <c r="C1339" s="70" t="s">
        <v>30</v>
      </c>
      <c r="D1339" s="372"/>
      <c r="E1339" s="373"/>
      <c r="F1339" s="185">
        <v>30000</v>
      </c>
      <c r="G1339" s="186">
        <v>1</v>
      </c>
      <c r="H1339" s="187">
        <v>2</v>
      </c>
      <c r="I1339" s="142">
        <f t="shared" si="710"/>
        <v>60000</v>
      </c>
      <c r="J1339" s="142"/>
      <c r="K1339" s="142"/>
      <c r="L1339" s="172">
        <f t="shared" ref="L1339:L1340" si="711">I1339+J1339</f>
        <v>60000</v>
      </c>
    </row>
    <row r="1340" spans="1:12" ht="19.5" customHeight="1" thickBot="1">
      <c r="B1340" s="377"/>
      <c r="C1340" s="72" t="s">
        <v>33</v>
      </c>
      <c r="D1340" s="374"/>
      <c r="E1340" s="375"/>
      <c r="F1340" s="188">
        <v>500000</v>
      </c>
      <c r="G1340" s="189">
        <v>1</v>
      </c>
      <c r="H1340" s="190">
        <v>2</v>
      </c>
      <c r="I1340" s="143">
        <f t="shared" si="710"/>
        <v>1000000</v>
      </c>
      <c r="J1340" s="143"/>
      <c r="K1340" s="143"/>
      <c r="L1340" s="172">
        <f t="shared" si="711"/>
        <v>1000000</v>
      </c>
    </row>
    <row r="1341" spans="1:12" ht="18" customHeight="1">
      <c r="B1341" s="124" t="s">
        <v>793</v>
      </c>
      <c r="C1341" s="125" t="s">
        <v>23</v>
      </c>
      <c r="D1341" s="378"/>
      <c r="E1341" s="379"/>
      <c r="F1341" s="126"/>
      <c r="G1341" s="127"/>
      <c r="H1341" s="128"/>
      <c r="I1341" s="126">
        <f>SUM(I1342:I1345)</f>
        <v>1300000</v>
      </c>
      <c r="J1341" s="126">
        <f>SUM(J1342:J1345)</f>
        <v>0</v>
      </c>
      <c r="K1341" s="126"/>
      <c r="L1341" s="178">
        <f>SUM(L1342:L1345)</f>
        <v>1300000</v>
      </c>
    </row>
    <row r="1342" spans="1:12">
      <c r="A1342" t="str">
        <f>B1285&amp;"식비"</f>
        <v>21식비</v>
      </c>
      <c r="B1342" s="111"/>
      <c r="C1342" s="110" t="s">
        <v>68</v>
      </c>
      <c r="D1342" s="370"/>
      <c r="E1342" s="371"/>
      <c r="F1342" s="197">
        <v>15000</v>
      </c>
      <c r="G1342" s="198">
        <v>20</v>
      </c>
      <c r="H1342" s="199">
        <v>2</v>
      </c>
      <c r="I1342" s="161">
        <f t="shared" ref="I1342:I1345" si="712">F1342*G1342*H1342</f>
        <v>600000</v>
      </c>
      <c r="J1342" s="161"/>
      <c r="K1342" s="161"/>
      <c r="L1342" s="175">
        <f>I1342+J1342</f>
        <v>600000</v>
      </c>
    </row>
    <row r="1343" spans="1:12">
      <c r="A1343" t="str">
        <f>B1285&amp;"숙박비"</f>
        <v>21숙박비</v>
      </c>
      <c r="B1343" s="111"/>
      <c r="C1343" s="112" t="s">
        <v>82</v>
      </c>
      <c r="D1343" s="372"/>
      <c r="E1343" s="373"/>
      <c r="F1343" s="191"/>
      <c r="G1343" s="192"/>
      <c r="H1343" s="193"/>
      <c r="I1343" s="166">
        <f t="shared" si="712"/>
        <v>0</v>
      </c>
      <c r="J1343" s="166"/>
      <c r="K1343" s="166"/>
      <c r="L1343" s="175">
        <f t="shared" ref="L1343:L1345" si="713">I1343+J1343</f>
        <v>0</v>
      </c>
    </row>
    <row r="1344" spans="1:12">
      <c r="A1344" t="str">
        <f>B1285&amp;"수당"</f>
        <v>21수당</v>
      </c>
      <c r="B1344" s="111"/>
      <c r="C1344" s="112" t="s">
        <v>20</v>
      </c>
      <c r="D1344" s="203"/>
      <c r="E1344" s="204"/>
      <c r="F1344" s="191">
        <v>300000</v>
      </c>
      <c r="G1344" s="192">
        <v>1</v>
      </c>
      <c r="H1344" s="193">
        <v>1</v>
      </c>
      <c r="I1344" s="166">
        <f t="shared" si="712"/>
        <v>300000</v>
      </c>
      <c r="J1344" s="166"/>
      <c r="K1344" s="166"/>
      <c r="L1344" s="175">
        <f t="shared" si="713"/>
        <v>300000</v>
      </c>
    </row>
    <row r="1345" spans="1:12" ht="14.25" thickBot="1">
      <c r="A1345" t="str">
        <f>B1285&amp;"임금"</f>
        <v>21임금</v>
      </c>
      <c r="B1345" s="113"/>
      <c r="C1345" s="114" t="s">
        <v>83</v>
      </c>
      <c r="D1345" s="374"/>
      <c r="E1345" s="375"/>
      <c r="F1345" s="188">
        <v>400000</v>
      </c>
      <c r="G1345" s="189">
        <v>1</v>
      </c>
      <c r="H1345" s="190">
        <v>1</v>
      </c>
      <c r="I1345" s="167">
        <f t="shared" si="712"/>
        <v>400000</v>
      </c>
      <c r="J1345" s="167"/>
      <c r="K1345" s="167"/>
      <c r="L1345" s="179">
        <f t="shared" si="713"/>
        <v>400000</v>
      </c>
    </row>
    <row r="1346" spans="1:12" ht="37.9" customHeight="1"/>
    <row r="1347" spans="1:12" ht="37.9" customHeight="1" thickBot="1"/>
    <row r="1348" spans="1:12" ht="33.75" customHeight="1">
      <c r="B1348" s="123" t="s">
        <v>69</v>
      </c>
      <c r="C1348" s="427" t="s">
        <v>43</v>
      </c>
      <c r="D1348" s="427"/>
      <c r="E1348" s="96" t="s">
        <v>790</v>
      </c>
      <c r="F1348" s="96" t="s">
        <v>44</v>
      </c>
      <c r="G1348" s="96" t="s">
        <v>45</v>
      </c>
      <c r="H1348" s="96" t="s">
        <v>46</v>
      </c>
      <c r="I1348" s="96" t="s">
        <v>47</v>
      </c>
      <c r="J1348" s="96" t="s">
        <v>48</v>
      </c>
      <c r="K1348" s="135"/>
      <c r="L1348" s="65"/>
    </row>
    <row r="1349" spans="1:12" ht="24.75" customHeight="1" thickBot="1">
      <c r="B1349" s="296">
        <f>B1285+1</f>
        <v>22</v>
      </c>
      <c r="C1349" s="428" t="s">
        <v>800</v>
      </c>
      <c r="D1349" s="428"/>
      <c r="E1349" s="141" t="s">
        <v>791</v>
      </c>
      <c r="F1349" s="141">
        <v>3</v>
      </c>
      <c r="G1349" s="215">
        <v>30</v>
      </c>
      <c r="H1349" s="141">
        <v>20</v>
      </c>
      <c r="I1349" s="141">
        <v>2</v>
      </c>
      <c r="J1349" s="104">
        <f>H1349*I1349</f>
        <v>40</v>
      </c>
      <c r="K1349" s="136"/>
      <c r="L1349" s="66"/>
    </row>
    <row r="1350" spans="1:12" ht="14.25" thickBot="1">
      <c r="B1350" s="64"/>
      <c r="C1350" s="64"/>
      <c r="D1350" s="64"/>
      <c r="E1350" s="64"/>
      <c r="F1350" s="64"/>
      <c r="G1350" s="64"/>
      <c r="H1350" s="64"/>
      <c r="I1350" s="64"/>
      <c r="J1350" s="64"/>
      <c r="K1350" s="137"/>
      <c r="L1350" s="64"/>
    </row>
    <row r="1351" spans="1:12" ht="18.75" customHeight="1">
      <c r="B1351" s="421" t="s">
        <v>80</v>
      </c>
      <c r="C1351" s="422"/>
      <c r="D1351" s="422"/>
      <c r="E1351" s="423" t="s">
        <v>785</v>
      </c>
      <c r="F1351" s="422"/>
      <c r="G1351" s="425" t="s">
        <v>84</v>
      </c>
      <c r="H1351" s="423" t="s">
        <v>786</v>
      </c>
      <c r="I1351" s="423" t="s">
        <v>787</v>
      </c>
      <c r="J1351" s="408" t="s">
        <v>784</v>
      </c>
      <c r="K1351" s="138"/>
      <c r="L1351" s="64"/>
    </row>
    <row r="1352" spans="1:12" ht="47.25" customHeight="1">
      <c r="B1352" s="97" t="s">
        <v>22</v>
      </c>
      <c r="C1352" s="98" t="s">
        <v>23</v>
      </c>
      <c r="D1352" s="216" t="s">
        <v>801</v>
      </c>
      <c r="E1352" s="424"/>
      <c r="F1352" s="424"/>
      <c r="G1352" s="426"/>
      <c r="H1352" s="424"/>
      <c r="I1352" s="424"/>
      <c r="J1352" s="409"/>
      <c r="K1352" s="139"/>
      <c r="L1352" s="64"/>
    </row>
    <row r="1353" spans="1:12" ht="18" customHeight="1">
      <c r="B1353" s="67" t="s">
        <v>23</v>
      </c>
      <c r="C1353" s="121">
        <f>SUM(C1354:C1355)</f>
        <v>18466192</v>
      </c>
      <c r="D1353" s="410">
        <f>ROUNDDOWN(C1354/G1349/J1349,0)</f>
        <v>14305</v>
      </c>
      <c r="E1353" s="412" t="s">
        <v>820</v>
      </c>
      <c r="F1353" s="412"/>
      <c r="G1353" s="412">
        <v>6</v>
      </c>
      <c r="H1353" s="414">
        <v>190306</v>
      </c>
      <c r="I1353" s="417">
        <v>6850</v>
      </c>
      <c r="J1353" s="419">
        <f>D1353/I1353</f>
        <v>2.0883211678832119</v>
      </c>
      <c r="K1353" s="140"/>
      <c r="L1353" s="64"/>
    </row>
    <row r="1354" spans="1:12" ht="18" customHeight="1">
      <c r="B1354" s="67" t="s">
        <v>796</v>
      </c>
      <c r="C1354" s="121">
        <f>L1361</f>
        <v>17166192</v>
      </c>
      <c r="D1354" s="410"/>
      <c r="E1354" s="412"/>
      <c r="F1354" s="412"/>
      <c r="G1354" s="412"/>
      <c r="H1354" s="415"/>
      <c r="I1354" s="417"/>
      <c r="J1354" s="419"/>
      <c r="K1354" s="140"/>
      <c r="L1354" s="64"/>
    </row>
    <row r="1355" spans="1:12" ht="18" customHeight="1" thickBot="1">
      <c r="B1355" s="68" t="s">
        <v>795</v>
      </c>
      <c r="C1355" s="122">
        <f>L1405</f>
        <v>1300000</v>
      </c>
      <c r="D1355" s="411"/>
      <c r="E1355" s="413"/>
      <c r="F1355" s="413"/>
      <c r="G1355" s="413"/>
      <c r="H1355" s="416"/>
      <c r="I1355" s="418"/>
      <c r="J1355" s="420"/>
      <c r="K1355" s="140"/>
      <c r="L1355" s="64"/>
    </row>
    <row r="1356" spans="1:12" ht="18" customHeight="1">
      <c r="B1356" s="180"/>
      <c r="C1356" s="205"/>
      <c r="D1356" s="206"/>
      <c r="E1356" s="181"/>
      <c r="F1356" s="181"/>
      <c r="G1356" s="181"/>
      <c r="H1356" s="183"/>
      <c r="I1356" s="184"/>
      <c r="J1356" s="207"/>
      <c r="K1356" s="182"/>
      <c r="L1356" s="64"/>
    </row>
    <row r="1357" spans="1:12" ht="14.25" thickBot="1">
      <c r="B1357" s="64"/>
      <c r="C1357" s="64"/>
      <c r="D1357" s="64"/>
      <c r="E1357" s="64"/>
      <c r="F1357" s="64"/>
      <c r="G1357" s="64"/>
      <c r="H1357" s="64"/>
      <c r="I1357" s="64"/>
      <c r="J1357" s="64"/>
      <c r="K1357" s="64"/>
      <c r="L1357" s="64"/>
    </row>
    <row r="1358" spans="1:12" ht="19.5" customHeight="1" thickBot="1">
      <c r="B1358" s="64"/>
      <c r="C1358" s="64"/>
      <c r="D1358" s="64"/>
      <c r="E1358" s="64"/>
      <c r="F1358" s="297" t="s">
        <v>75</v>
      </c>
      <c r="G1358" s="298"/>
      <c r="H1358" s="298"/>
      <c r="I1358" s="300"/>
      <c r="J1358" s="301" t="s">
        <v>35</v>
      </c>
      <c r="K1358" s="302"/>
      <c r="L1358" s="303" t="s">
        <v>77</v>
      </c>
    </row>
    <row r="1359" spans="1:12" ht="18.75" customHeight="1" thickBot="1">
      <c r="B1359" s="75" t="s">
        <v>31</v>
      </c>
      <c r="C1359" s="76" t="s">
        <v>51</v>
      </c>
      <c r="D1359" s="404" t="s">
        <v>52</v>
      </c>
      <c r="E1359" s="405"/>
      <c r="F1359" s="75" t="s">
        <v>53</v>
      </c>
      <c r="G1359" s="76" t="s">
        <v>54</v>
      </c>
      <c r="H1359" s="77" t="s">
        <v>21</v>
      </c>
      <c r="I1359" s="75" t="s">
        <v>49</v>
      </c>
      <c r="J1359" s="132" t="s">
        <v>788</v>
      </c>
      <c r="K1359" s="304" t="s">
        <v>789</v>
      </c>
      <c r="L1359" s="303" t="s">
        <v>49</v>
      </c>
    </row>
    <row r="1360" spans="1:12" ht="21" customHeight="1" thickBot="1">
      <c r="B1360" s="78" t="s">
        <v>23</v>
      </c>
      <c r="C1360" s="79"/>
      <c r="D1360" s="404"/>
      <c r="E1360" s="405"/>
      <c r="F1360" s="80"/>
      <c r="G1360" s="81"/>
      <c r="H1360" s="82"/>
      <c r="I1360" s="83">
        <f>I1361+I1405</f>
        <v>18466192</v>
      </c>
      <c r="J1360" s="133"/>
      <c r="K1360" s="133"/>
      <c r="L1360" s="168">
        <f>L1361+L1405</f>
        <v>18466192</v>
      </c>
    </row>
    <row r="1361" spans="1:12" ht="21.75" customHeight="1" thickBot="1">
      <c r="A1361" t="str">
        <f>B1349&amp;"훈련비"</f>
        <v>22훈련비</v>
      </c>
      <c r="B1361" s="99" t="s">
        <v>794</v>
      </c>
      <c r="C1361" s="100" t="s">
        <v>23</v>
      </c>
      <c r="D1361" s="406"/>
      <c r="E1361" s="407"/>
      <c r="F1361" s="101"/>
      <c r="G1361" s="102"/>
      <c r="H1361" s="103"/>
      <c r="I1361" s="101">
        <f>I1362+I1363+I1366+I1370+I1379+I1388+I1389+I1393+I1397+I1401</f>
        <v>17166192</v>
      </c>
      <c r="J1361" s="101">
        <f>J1362+J1363+J1366+J1370+J1379+J1388+J1389+J1393+J1397+J1401</f>
        <v>0</v>
      </c>
      <c r="K1361" s="101"/>
      <c r="L1361" s="169">
        <f>L1362+L1363+L1366+L1370+L1379+L1388+L1389+L1393+L1397+L1401</f>
        <v>17166192</v>
      </c>
    </row>
    <row r="1362" spans="1:12" ht="14.25" thickBot="1">
      <c r="B1362" s="105" t="s">
        <v>55</v>
      </c>
      <c r="C1362" s="106" t="s">
        <v>13</v>
      </c>
      <c r="D1362" s="401" t="s">
        <v>55</v>
      </c>
      <c r="E1362" s="402"/>
      <c r="F1362" s="288">
        <v>12506</v>
      </c>
      <c r="G1362" s="289">
        <v>16</v>
      </c>
      <c r="H1362" s="290">
        <v>2</v>
      </c>
      <c r="I1362" s="144">
        <f>F1362*G1362*H1362</f>
        <v>400192</v>
      </c>
      <c r="J1362" s="144"/>
      <c r="K1362" s="144"/>
      <c r="L1362" s="170">
        <f>I1362+J1362</f>
        <v>400192</v>
      </c>
    </row>
    <row r="1363" spans="1:12">
      <c r="B1363" s="105" t="s">
        <v>56</v>
      </c>
      <c r="C1363" s="107" t="s">
        <v>13</v>
      </c>
      <c r="D1363" s="384"/>
      <c r="E1363" s="403"/>
      <c r="F1363" s="147"/>
      <c r="G1363" s="148"/>
      <c r="H1363" s="149"/>
      <c r="I1363" s="147">
        <f t="shared" ref="I1363:J1363" si="714">SUM(I1364:I1365)</f>
        <v>0</v>
      </c>
      <c r="J1363" s="147">
        <f t="shared" si="714"/>
        <v>0</v>
      </c>
      <c r="K1363" s="147"/>
      <c r="L1363" s="171">
        <f t="shared" ref="L1363" si="715">SUM(L1364:L1365)</f>
        <v>0</v>
      </c>
    </row>
    <row r="1364" spans="1:12">
      <c r="B1364" s="69"/>
      <c r="C1364" s="70" t="s">
        <v>57</v>
      </c>
      <c r="D1364" s="372"/>
      <c r="E1364" s="392"/>
      <c r="F1364" s="185"/>
      <c r="G1364" s="186"/>
      <c r="H1364" s="187"/>
      <c r="I1364" s="142">
        <f>F1364*G1364*H1364</f>
        <v>0</v>
      </c>
      <c r="J1364" s="142"/>
      <c r="K1364" s="142"/>
      <c r="L1364" s="172">
        <f>I1364+J1364</f>
        <v>0</v>
      </c>
    </row>
    <row r="1365" spans="1:12" ht="14.25" thickBot="1">
      <c r="B1365" s="71"/>
      <c r="C1365" s="72"/>
      <c r="D1365" s="374"/>
      <c r="E1365" s="399"/>
      <c r="F1365" s="188"/>
      <c r="G1365" s="189"/>
      <c r="H1365" s="190"/>
      <c r="I1365" s="143">
        <f>F1365*G1365*H1365</f>
        <v>0</v>
      </c>
      <c r="J1365" s="143"/>
      <c r="K1365" s="143"/>
      <c r="L1365" s="172">
        <f>I1365+J1365</f>
        <v>0</v>
      </c>
    </row>
    <row r="1366" spans="1:12">
      <c r="B1366" s="105" t="s">
        <v>58</v>
      </c>
      <c r="C1366" s="107" t="s">
        <v>13</v>
      </c>
      <c r="D1366" s="384"/>
      <c r="E1366" s="403"/>
      <c r="F1366" s="147"/>
      <c r="G1366" s="148"/>
      <c r="H1366" s="149"/>
      <c r="I1366" s="147">
        <f t="shared" ref="I1366:J1366" si="716">SUM(I1367:I1369)</f>
        <v>1800000</v>
      </c>
      <c r="J1366" s="147">
        <f t="shared" si="716"/>
        <v>0</v>
      </c>
      <c r="K1366" s="147"/>
      <c r="L1366" s="171">
        <f t="shared" ref="L1366" si="717">SUM(L1367:L1369)</f>
        <v>1800000</v>
      </c>
    </row>
    <row r="1367" spans="1:12">
      <c r="B1367" s="69"/>
      <c r="C1367" s="70" t="s">
        <v>57</v>
      </c>
      <c r="D1367" s="372"/>
      <c r="E1367" s="392"/>
      <c r="F1367" s="185">
        <v>900000</v>
      </c>
      <c r="G1367" s="186">
        <v>1</v>
      </c>
      <c r="H1367" s="187">
        <v>2</v>
      </c>
      <c r="I1367" s="142">
        <f t="shared" ref="I1367:I1369" si="718">F1367*G1367*H1367</f>
        <v>1800000</v>
      </c>
      <c r="J1367" s="142"/>
      <c r="K1367" s="142"/>
      <c r="L1367" s="172">
        <f>I1367+J1367</f>
        <v>1800000</v>
      </c>
    </row>
    <row r="1368" spans="1:12">
      <c r="B1368" s="69"/>
      <c r="C1368" s="70"/>
      <c r="D1368" s="372"/>
      <c r="E1368" s="392"/>
      <c r="F1368" s="185"/>
      <c r="G1368" s="186"/>
      <c r="H1368" s="187"/>
      <c r="I1368" s="142">
        <f t="shared" si="718"/>
        <v>0</v>
      </c>
      <c r="J1368" s="142"/>
      <c r="K1368" s="142"/>
      <c r="L1368" s="172">
        <f t="shared" ref="L1368:L1369" si="719">I1368+J1368</f>
        <v>0</v>
      </c>
    </row>
    <row r="1369" spans="1:12" ht="14.25" thickBot="1">
      <c r="B1369" s="71"/>
      <c r="C1369" s="72"/>
      <c r="D1369" s="374"/>
      <c r="E1369" s="399"/>
      <c r="F1369" s="191"/>
      <c r="G1369" s="192"/>
      <c r="H1369" s="193"/>
      <c r="I1369" s="143">
        <f t="shared" si="718"/>
        <v>0</v>
      </c>
      <c r="J1369" s="143"/>
      <c r="K1369" s="143"/>
      <c r="L1369" s="172">
        <f t="shared" si="719"/>
        <v>0</v>
      </c>
    </row>
    <row r="1370" spans="1:12">
      <c r="B1370" s="105" t="s">
        <v>24</v>
      </c>
      <c r="C1370" s="108" t="s">
        <v>13</v>
      </c>
      <c r="D1370" s="380"/>
      <c r="E1370" s="400"/>
      <c r="F1370" s="151"/>
      <c r="G1370" s="152"/>
      <c r="H1370" s="153"/>
      <c r="I1370" s="151">
        <f>I1371+I1375</f>
        <v>10000000</v>
      </c>
      <c r="J1370" s="151">
        <f>J1371+J1375</f>
        <v>0</v>
      </c>
      <c r="K1370" s="151"/>
      <c r="L1370" s="173">
        <f>L1371+L1375</f>
        <v>10000000</v>
      </c>
    </row>
    <row r="1371" spans="1:12">
      <c r="B1371" s="73" t="s">
        <v>59</v>
      </c>
      <c r="C1371" s="109" t="s">
        <v>13</v>
      </c>
      <c r="D1371" s="397"/>
      <c r="E1371" s="398"/>
      <c r="F1371" s="154"/>
      <c r="G1371" s="155"/>
      <c r="H1371" s="156"/>
      <c r="I1371" s="154">
        <f t="shared" ref="I1371:J1371" si="720">SUM(I1372:I1374)</f>
        <v>2000000</v>
      </c>
      <c r="J1371" s="154">
        <f t="shared" si="720"/>
        <v>0</v>
      </c>
      <c r="K1371" s="154"/>
      <c r="L1371" s="174">
        <f>SUM(L1372:L1374)</f>
        <v>2000000</v>
      </c>
    </row>
    <row r="1372" spans="1:12">
      <c r="B1372" s="69"/>
      <c r="C1372" s="194" t="s">
        <v>798</v>
      </c>
      <c r="D1372" s="372" t="s">
        <v>85</v>
      </c>
      <c r="E1372" s="392"/>
      <c r="F1372" s="185">
        <v>100000</v>
      </c>
      <c r="G1372" s="186">
        <v>10</v>
      </c>
      <c r="H1372" s="187">
        <v>2</v>
      </c>
      <c r="I1372" s="142">
        <f t="shared" ref="I1372:I1374" si="721">F1372*G1372*H1372</f>
        <v>2000000</v>
      </c>
      <c r="J1372" s="142"/>
      <c r="K1372" s="142"/>
      <c r="L1372" s="172">
        <f>I1372+J1372</f>
        <v>2000000</v>
      </c>
    </row>
    <row r="1373" spans="1:12">
      <c r="B1373" s="69"/>
      <c r="C1373" s="194" t="s">
        <v>60</v>
      </c>
      <c r="D1373" s="372" t="s">
        <v>86</v>
      </c>
      <c r="E1373" s="392"/>
      <c r="F1373" s="185"/>
      <c r="G1373" s="186"/>
      <c r="H1373" s="187"/>
      <c r="I1373" s="142">
        <f t="shared" si="721"/>
        <v>0</v>
      </c>
      <c r="J1373" s="142"/>
      <c r="K1373" s="142"/>
      <c r="L1373" s="172">
        <f t="shared" ref="L1373:L1374" si="722">I1373+J1373</f>
        <v>0</v>
      </c>
    </row>
    <row r="1374" spans="1:12" ht="14.25" thickBot="1">
      <c r="B1374" s="74"/>
      <c r="C1374" s="195" t="s">
        <v>60</v>
      </c>
      <c r="D1374" s="393" t="s">
        <v>87</v>
      </c>
      <c r="E1374" s="394"/>
      <c r="F1374" s="191"/>
      <c r="G1374" s="192"/>
      <c r="H1374" s="193"/>
      <c r="I1374" s="157">
        <f t="shared" si="721"/>
        <v>0</v>
      </c>
      <c r="J1374" s="157"/>
      <c r="K1374" s="157"/>
      <c r="L1374" s="172">
        <f t="shared" si="722"/>
        <v>0</v>
      </c>
    </row>
    <row r="1375" spans="1:12">
      <c r="B1375" s="69" t="s">
        <v>61</v>
      </c>
      <c r="C1375" s="110" t="s">
        <v>13</v>
      </c>
      <c r="D1375" s="397"/>
      <c r="E1375" s="398"/>
      <c r="F1375" s="158"/>
      <c r="G1375" s="159"/>
      <c r="H1375" s="160"/>
      <c r="I1375" s="161">
        <f t="shared" ref="I1375:J1375" si="723">SUM(I1376:I1378)</f>
        <v>8000000</v>
      </c>
      <c r="J1375" s="161">
        <f t="shared" si="723"/>
        <v>0</v>
      </c>
      <c r="K1375" s="161"/>
      <c r="L1375" s="175">
        <f>SUM(L1376:L1378)</f>
        <v>8000000</v>
      </c>
    </row>
    <row r="1376" spans="1:12">
      <c r="B1376" s="69"/>
      <c r="C1376" s="194" t="s">
        <v>799</v>
      </c>
      <c r="D1376" s="372" t="s">
        <v>85</v>
      </c>
      <c r="E1376" s="392"/>
      <c r="F1376" s="185">
        <v>200000</v>
      </c>
      <c r="G1376" s="186">
        <v>20</v>
      </c>
      <c r="H1376" s="187">
        <v>2</v>
      </c>
      <c r="I1376" s="142">
        <f t="shared" ref="I1376:I1378" si="724">F1376*G1376*H1376</f>
        <v>8000000</v>
      </c>
      <c r="J1376" s="142"/>
      <c r="K1376" s="142"/>
      <c r="L1376" s="172">
        <f>I1376+J1376</f>
        <v>8000000</v>
      </c>
    </row>
    <row r="1377" spans="2:12">
      <c r="B1377" s="69"/>
      <c r="C1377" s="194" t="s">
        <v>60</v>
      </c>
      <c r="D1377" s="372" t="s">
        <v>86</v>
      </c>
      <c r="E1377" s="392"/>
      <c r="F1377" s="185"/>
      <c r="G1377" s="186"/>
      <c r="H1377" s="187"/>
      <c r="I1377" s="142">
        <f t="shared" si="724"/>
        <v>0</v>
      </c>
      <c r="J1377" s="142"/>
      <c r="K1377" s="142"/>
      <c r="L1377" s="172">
        <f t="shared" ref="L1377:L1378" si="725">I1377+J1377</f>
        <v>0</v>
      </c>
    </row>
    <row r="1378" spans="2:12" ht="14.25" thickBot="1">
      <c r="B1378" s="71"/>
      <c r="C1378" s="196" t="s">
        <v>60</v>
      </c>
      <c r="D1378" s="393" t="s">
        <v>87</v>
      </c>
      <c r="E1378" s="394"/>
      <c r="F1378" s="185"/>
      <c r="G1378" s="186"/>
      <c r="H1378" s="187"/>
      <c r="I1378" s="143">
        <f t="shared" si="724"/>
        <v>0</v>
      </c>
      <c r="J1378" s="143"/>
      <c r="K1378" s="143"/>
      <c r="L1378" s="172">
        <f t="shared" si="725"/>
        <v>0</v>
      </c>
    </row>
    <row r="1379" spans="2:12">
      <c r="B1379" s="105" t="s">
        <v>62</v>
      </c>
      <c r="C1379" s="108" t="s">
        <v>13</v>
      </c>
      <c r="D1379" s="395"/>
      <c r="E1379" s="396"/>
      <c r="F1379" s="151"/>
      <c r="G1379" s="152"/>
      <c r="H1379" s="153"/>
      <c r="I1379" s="151">
        <f>I1380+I1384</f>
        <v>160000</v>
      </c>
      <c r="J1379" s="151">
        <f>J1380+J1384</f>
        <v>0</v>
      </c>
      <c r="K1379" s="151"/>
      <c r="L1379" s="173">
        <f>L1380+L1384</f>
        <v>160000</v>
      </c>
    </row>
    <row r="1380" spans="2:12">
      <c r="B1380" s="130" t="s">
        <v>25</v>
      </c>
      <c r="C1380" s="131" t="s">
        <v>13</v>
      </c>
      <c r="D1380" s="390"/>
      <c r="E1380" s="391"/>
      <c r="F1380" s="162"/>
      <c r="G1380" s="163"/>
      <c r="H1380" s="164"/>
      <c r="I1380" s="162">
        <f>SUM(I1381:I1383)</f>
        <v>160000</v>
      </c>
      <c r="J1380" s="162">
        <f>SUM(J1381:J1383)</f>
        <v>0</v>
      </c>
      <c r="K1380" s="162"/>
      <c r="L1380" s="176">
        <f>SUM(L1381:L1383)</f>
        <v>160000</v>
      </c>
    </row>
    <row r="1381" spans="2:12">
      <c r="B1381" s="69"/>
      <c r="C1381" s="214" t="s">
        <v>798</v>
      </c>
      <c r="D1381" s="370"/>
      <c r="E1381" s="371"/>
      <c r="F1381" s="197">
        <v>80000</v>
      </c>
      <c r="G1381" s="198">
        <v>1</v>
      </c>
      <c r="H1381" s="199">
        <v>2</v>
      </c>
      <c r="I1381" s="165">
        <f t="shared" ref="I1381:I1383" si="726">F1381*G1381*H1381</f>
        <v>160000</v>
      </c>
      <c r="J1381" s="165"/>
      <c r="K1381" s="165"/>
      <c r="L1381" s="177">
        <f>I1381+J1381</f>
        <v>160000</v>
      </c>
    </row>
    <row r="1382" spans="2:12">
      <c r="B1382" s="69"/>
      <c r="C1382" s="212"/>
      <c r="D1382" s="372"/>
      <c r="E1382" s="373"/>
      <c r="F1382" s="185"/>
      <c r="G1382" s="186"/>
      <c r="H1382" s="187"/>
      <c r="I1382" s="142">
        <f t="shared" si="726"/>
        <v>0</v>
      </c>
      <c r="J1382" s="142"/>
      <c r="K1382" s="142"/>
      <c r="L1382" s="177">
        <f t="shared" ref="L1382:L1383" si="727">I1382+J1382</f>
        <v>0</v>
      </c>
    </row>
    <row r="1383" spans="2:12">
      <c r="B1383" s="69"/>
      <c r="C1383" s="213"/>
      <c r="D1383" s="388"/>
      <c r="E1383" s="389"/>
      <c r="F1383" s="191"/>
      <c r="G1383" s="192"/>
      <c r="H1383" s="193"/>
      <c r="I1383" s="150">
        <f t="shared" si="726"/>
        <v>0</v>
      </c>
      <c r="J1383" s="150"/>
      <c r="K1383" s="150"/>
      <c r="L1383" s="177">
        <f t="shared" si="727"/>
        <v>0</v>
      </c>
    </row>
    <row r="1384" spans="2:12">
      <c r="B1384" s="130" t="s">
        <v>63</v>
      </c>
      <c r="C1384" s="131" t="s">
        <v>13</v>
      </c>
      <c r="D1384" s="390"/>
      <c r="E1384" s="391"/>
      <c r="F1384" s="162"/>
      <c r="G1384" s="163"/>
      <c r="H1384" s="164"/>
      <c r="I1384" s="162">
        <f>SUM(I1385:I1387)</f>
        <v>0</v>
      </c>
      <c r="J1384" s="162">
        <f>SUM(J1385:J1387)</f>
        <v>0</v>
      </c>
      <c r="K1384" s="162"/>
      <c r="L1384" s="176">
        <f>SUM(L1385:L1387)</f>
        <v>0</v>
      </c>
    </row>
    <row r="1385" spans="2:12">
      <c r="B1385" s="69"/>
      <c r="C1385" s="200"/>
      <c r="D1385" s="370"/>
      <c r="E1385" s="371"/>
      <c r="F1385" s="197"/>
      <c r="G1385" s="198"/>
      <c r="H1385" s="199">
        <v>2</v>
      </c>
      <c r="I1385" s="165">
        <f>F1385*G1385*H1385</f>
        <v>0</v>
      </c>
      <c r="J1385" s="165"/>
      <c r="K1385" s="165"/>
      <c r="L1385" s="177">
        <f>I1385+J1385</f>
        <v>0</v>
      </c>
    </row>
    <row r="1386" spans="2:12">
      <c r="B1386" s="69"/>
      <c r="C1386" s="201"/>
      <c r="D1386" s="372"/>
      <c r="E1386" s="373"/>
      <c r="F1386" s="185"/>
      <c r="G1386" s="186"/>
      <c r="H1386" s="187"/>
      <c r="I1386" s="142">
        <f t="shared" ref="I1386:I1387" si="728">F1386*G1386*H1386</f>
        <v>0</v>
      </c>
      <c r="J1386" s="142"/>
      <c r="K1386" s="142"/>
      <c r="L1386" s="177">
        <f t="shared" ref="L1386:L1387" si="729">I1386+J1386</f>
        <v>0</v>
      </c>
    </row>
    <row r="1387" spans="2:12" ht="14.25" thickBot="1">
      <c r="B1387" s="71"/>
      <c r="C1387" s="202"/>
      <c r="D1387" s="374"/>
      <c r="E1387" s="375"/>
      <c r="F1387" s="188"/>
      <c r="G1387" s="189"/>
      <c r="H1387" s="190"/>
      <c r="I1387" s="143">
        <f t="shared" si="728"/>
        <v>0</v>
      </c>
      <c r="J1387" s="143"/>
      <c r="K1387" s="143"/>
      <c r="L1387" s="177">
        <f t="shared" si="729"/>
        <v>0</v>
      </c>
    </row>
    <row r="1388" spans="2:12" ht="30.75" customHeight="1" thickBot="1">
      <c r="B1388" s="291" t="s">
        <v>898</v>
      </c>
      <c r="C1388" s="107" t="s">
        <v>13</v>
      </c>
      <c r="D1388" s="386" t="s">
        <v>26</v>
      </c>
      <c r="E1388" s="387"/>
      <c r="F1388" s="208">
        <v>9000</v>
      </c>
      <c r="G1388" s="209">
        <v>20</v>
      </c>
      <c r="H1388" s="210">
        <v>2</v>
      </c>
      <c r="I1388" s="147">
        <f>F1388*G1388*H1388</f>
        <v>360000</v>
      </c>
      <c r="J1388" s="147"/>
      <c r="K1388" s="147"/>
      <c r="L1388" s="171">
        <f>I1388+J1388</f>
        <v>360000</v>
      </c>
    </row>
    <row r="1389" spans="2:12">
      <c r="B1389" s="129" t="s">
        <v>28</v>
      </c>
      <c r="C1389" s="106" t="s">
        <v>13</v>
      </c>
      <c r="D1389" s="380"/>
      <c r="E1389" s="381"/>
      <c r="F1389" s="144"/>
      <c r="G1389" s="145"/>
      <c r="H1389" s="146"/>
      <c r="I1389" s="144">
        <f t="shared" ref="I1389:J1389" si="730">SUM(I1390:I1392)</f>
        <v>2400000</v>
      </c>
      <c r="J1389" s="144">
        <f t="shared" si="730"/>
        <v>0</v>
      </c>
      <c r="K1389" s="144"/>
      <c r="L1389" s="170">
        <f t="shared" ref="L1389" si="731">SUM(L1390:L1392)</f>
        <v>2400000</v>
      </c>
    </row>
    <row r="1390" spans="2:12">
      <c r="B1390" s="69"/>
      <c r="C1390" s="200"/>
      <c r="D1390" s="370"/>
      <c r="E1390" s="371"/>
      <c r="F1390" s="197">
        <v>60000</v>
      </c>
      <c r="G1390" s="198">
        <v>20</v>
      </c>
      <c r="H1390" s="199">
        <v>2</v>
      </c>
      <c r="I1390" s="165">
        <f t="shared" ref="I1390:I1391" si="732">F1390*G1390*H1390</f>
        <v>2400000</v>
      </c>
      <c r="J1390" s="165"/>
      <c r="K1390" s="165"/>
      <c r="L1390" s="177">
        <f>I1390+J1390</f>
        <v>2400000</v>
      </c>
    </row>
    <row r="1391" spans="2:12">
      <c r="B1391" s="69"/>
      <c r="C1391" s="201"/>
      <c r="D1391" s="372"/>
      <c r="E1391" s="373"/>
      <c r="F1391" s="185"/>
      <c r="G1391" s="186"/>
      <c r="H1391" s="187"/>
      <c r="I1391" s="142">
        <f t="shared" si="732"/>
        <v>0</v>
      </c>
      <c r="J1391" s="142"/>
      <c r="K1391" s="142"/>
      <c r="L1391" s="177">
        <f t="shared" ref="L1391:L1392" si="733">I1391+J1391</f>
        <v>0</v>
      </c>
    </row>
    <row r="1392" spans="2:12" ht="14.25" thickBot="1">
      <c r="B1392" s="71"/>
      <c r="C1392" s="202"/>
      <c r="D1392" s="374"/>
      <c r="E1392" s="375"/>
      <c r="F1392" s="188"/>
      <c r="G1392" s="189"/>
      <c r="H1392" s="190"/>
      <c r="I1392" s="143">
        <f>F1392*G1392*H1392</f>
        <v>0</v>
      </c>
      <c r="J1392" s="143"/>
      <c r="K1392" s="143"/>
      <c r="L1392" s="177">
        <f t="shared" si="733"/>
        <v>0</v>
      </c>
    </row>
    <row r="1393" spans="1:12">
      <c r="B1393" s="105" t="s">
        <v>29</v>
      </c>
      <c r="C1393" s="107" t="s">
        <v>13</v>
      </c>
      <c r="D1393" s="384" t="s">
        <v>29</v>
      </c>
      <c r="E1393" s="385"/>
      <c r="F1393" s="147"/>
      <c r="G1393" s="148"/>
      <c r="H1393" s="149"/>
      <c r="I1393" s="147">
        <f t="shared" ref="I1393:J1393" si="734">SUM(I1394:I1396)</f>
        <v>800000</v>
      </c>
      <c r="J1393" s="147">
        <f t="shared" si="734"/>
        <v>0</v>
      </c>
      <c r="K1393" s="147"/>
      <c r="L1393" s="171">
        <f t="shared" ref="L1393" si="735">SUM(L1394:L1396)</f>
        <v>800000</v>
      </c>
    </row>
    <row r="1394" spans="1:12">
      <c r="B1394" s="69"/>
      <c r="C1394" s="70" t="s">
        <v>64</v>
      </c>
      <c r="D1394" s="372"/>
      <c r="E1394" s="373"/>
      <c r="F1394" s="185">
        <v>20000</v>
      </c>
      <c r="G1394" s="186">
        <v>20</v>
      </c>
      <c r="H1394" s="187">
        <v>2</v>
      </c>
      <c r="I1394" s="142">
        <f t="shared" ref="I1394:I1396" si="736">F1394*G1394*H1394</f>
        <v>800000</v>
      </c>
      <c r="J1394" s="142"/>
      <c r="K1394" s="142"/>
      <c r="L1394" s="172">
        <f>I1394+J1394</f>
        <v>800000</v>
      </c>
    </row>
    <row r="1395" spans="1:12">
      <c r="B1395" s="69"/>
      <c r="C1395" s="70" t="s">
        <v>65</v>
      </c>
      <c r="D1395" s="372"/>
      <c r="E1395" s="373"/>
      <c r="F1395" s="185"/>
      <c r="G1395" s="186"/>
      <c r="H1395" s="187"/>
      <c r="I1395" s="142">
        <f t="shared" si="736"/>
        <v>0</v>
      </c>
      <c r="J1395" s="142"/>
      <c r="K1395" s="142"/>
      <c r="L1395" s="172">
        <f t="shared" ref="L1395:L1396" si="737">I1395+J1395</f>
        <v>0</v>
      </c>
    </row>
    <row r="1396" spans="1:12" ht="14.25" thickBot="1">
      <c r="B1396" s="71"/>
      <c r="C1396" s="72"/>
      <c r="D1396" s="374"/>
      <c r="E1396" s="375"/>
      <c r="F1396" s="188"/>
      <c r="G1396" s="189"/>
      <c r="H1396" s="190"/>
      <c r="I1396" s="143">
        <f t="shared" si="736"/>
        <v>0</v>
      </c>
      <c r="J1396" s="143"/>
      <c r="K1396" s="143"/>
      <c r="L1396" s="172">
        <f t="shared" si="737"/>
        <v>0</v>
      </c>
    </row>
    <row r="1397" spans="1:12">
      <c r="B1397" s="129" t="s">
        <v>66</v>
      </c>
      <c r="C1397" s="106" t="s">
        <v>13</v>
      </c>
      <c r="D1397" s="380"/>
      <c r="E1397" s="381"/>
      <c r="F1397" s="144"/>
      <c r="G1397" s="145"/>
      <c r="H1397" s="146"/>
      <c r="I1397" s="144">
        <f t="shared" ref="I1397:J1397" si="738">SUM(I1398:I1400)</f>
        <v>120000</v>
      </c>
      <c r="J1397" s="144">
        <f t="shared" si="738"/>
        <v>0</v>
      </c>
      <c r="K1397" s="144"/>
      <c r="L1397" s="170">
        <f t="shared" ref="L1397" si="739">SUM(L1398:L1400)</f>
        <v>120000</v>
      </c>
    </row>
    <row r="1398" spans="1:12">
      <c r="B1398" s="69"/>
      <c r="C1398" s="211" t="s">
        <v>797</v>
      </c>
      <c r="D1398" s="370"/>
      <c r="E1398" s="371"/>
      <c r="F1398" s="197">
        <v>3000</v>
      </c>
      <c r="G1398" s="198">
        <v>20</v>
      </c>
      <c r="H1398" s="199">
        <v>2</v>
      </c>
      <c r="I1398" s="165">
        <f t="shared" ref="I1398:I1400" si="740">F1398*G1398*H1398</f>
        <v>120000</v>
      </c>
      <c r="J1398" s="165"/>
      <c r="K1398" s="165"/>
      <c r="L1398" s="177">
        <f>I1398+J1398</f>
        <v>120000</v>
      </c>
    </row>
    <row r="1399" spans="1:12">
      <c r="B1399" s="69"/>
      <c r="C1399" s="70" t="s">
        <v>34</v>
      </c>
      <c r="D1399" s="372"/>
      <c r="E1399" s="373"/>
      <c r="F1399" s="185"/>
      <c r="G1399" s="186"/>
      <c r="H1399" s="187"/>
      <c r="I1399" s="142">
        <f t="shared" si="740"/>
        <v>0</v>
      </c>
      <c r="J1399" s="142"/>
      <c r="K1399" s="142"/>
      <c r="L1399" s="177">
        <f t="shared" ref="L1399:L1400" si="741">I1399+J1399</f>
        <v>0</v>
      </c>
    </row>
    <row r="1400" spans="1:12" ht="14.25" thickBot="1">
      <c r="B1400" s="71"/>
      <c r="C1400" s="72"/>
      <c r="D1400" s="374"/>
      <c r="E1400" s="375"/>
      <c r="F1400" s="188"/>
      <c r="G1400" s="189"/>
      <c r="H1400" s="190"/>
      <c r="I1400" s="143">
        <f t="shared" si="740"/>
        <v>0</v>
      </c>
      <c r="J1400" s="143"/>
      <c r="K1400" s="143"/>
      <c r="L1400" s="177">
        <f t="shared" si="741"/>
        <v>0</v>
      </c>
    </row>
    <row r="1401" spans="1:12">
      <c r="B1401" s="105" t="s">
        <v>67</v>
      </c>
      <c r="C1401" s="107" t="s">
        <v>13</v>
      </c>
      <c r="D1401" s="382">
        <f>I1401/(I1362+I1363+I1366+I1370+I1379+I1388+I1389+I1393+I1397)</f>
        <v>7.0198660963659287E-2</v>
      </c>
      <c r="E1401" s="383"/>
      <c r="F1401" s="147"/>
      <c r="G1401" s="148"/>
      <c r="H1401" s="149"/>
      <c r="I1401" s="147">
        <f t="shared" ref="I1401:J1401" si="742">SUM(I1402:I1404)</f>
        <v>1126000</v>
      </c>
      <c r="J1401" s="147">
        <f t="shared" si="742"/>
        <v>0</v>
      </c>
      <c r="K1401" s="147"/>
      <c r="L1401" s="171">
        <f t="shared" ref="L1401" si="743">SUM(L1402:L1404)</f>
        <v>1126000</v>
      </c>
    </row>
    <row r="1402" spans="1:12" ht="16.5" customHeight="1">
      <c r="B1402" s="376" t="s">
        <v>81</v>
      </c>
      <c r="C1402" s="70" t="s">
        <v>27</v>
      </c>
      <c r="D1402" s="372"/>
      <c r="E1402" s="373"/>
      <c r="F1402" s="185">
        <v>33000</v>
      </c>
      <c r="G1402" s="186">
        <v>1</v>
      </c>
      <c r="H1402" s="187">
        <v>2</v>
      </c>
      <c r="I1402" s="142">
        <f t="shared" ref="I1402:I1404" si="744">F1402*G1402*H1402</f>
        <v>66000</v>
      </c>
      <c r="J1402" s="142"/>
      <c r="K1402" s="142"/>
      <c r="L1402" s="172">
        <f>I1402+J1402</f>
        <v>66000</v>
      </c>
    </row>
    <row r="1403" spans="1:12">
      <c r="B1403" s="376"/>
      <c r="C1403" s="70" t="s">
        <v>30</v>
      </c>
      <c r="D1403" s="372"/>
      <c r="E1403" s="373"/>
      <c r="F1403" s="185">
        <v>30000</v>
      </c>
      <c r="G1403" s="186">
        <v>1</v>
      </c>
      <c r="H1403" s="187">
        <v>2</v>
      </c>
      <c r="I1403" s="142">
        <f t="shared" si="744"/>
        <v>60000</v>
      </c>
      <c r="J1403" s="142"/>
      <c r="K1403" s="142"/>
      <c r="L1403" s="172">
        <f t="shared" ref="L1403:L1404" si="745">I1403+J1403</f>
        <v>60000</v>
      </c>
    </row>
    <row r="1404" spans="1:12" ht="19.5" customHeight="1" thickBot="1">
      <c r="B1404" s="377"/>
      <c r="C1404" s="72" t="s">
        <v>33</v>
      </c>
      <c r="D1404" s="374"/>
      <c r="E1404" s="375"/>
      <c r="F1404" s="188">
        <v>500000</v>
      </c>
      <c r="G1404" s="189">
        <v>1</v>
      </c>
      <c r="H1404" s="190">
        <v>2</v>
      </c>
      <c r="I1404" s="143">
        <f t="shared" si="744"/>
        <v>1000000</v>
      </c>
      <c r="J1404" s="143"/>
      <c r="K1404" s="143"/>
      <c r="L1404" s="172">
        <f t="shared" si="745"/>
        <v>1000000</v>
      </c>
    </row>
    <row r="1405" spans="1:12" ht="18" customHeight="1">
      <c r="B1405" s="124" t="s">
        <v>793</v>
      </c>
      <c r="C1405" s="125" t="s">
        <v>23</v>
      </c>
      <c r="D1405" s="378"/>
      <c r="E1405" s="379"/>
      <c r="F1405" s="126"/>
      <c r="G1405" s="127"/>
      <c r="H1405" s="128"/>
      <c r="I1405" s="126">
        <f>SUM(I1406:I1409)</f>
        <v>1300000</v>
      </c>
      <c r="J1405" s="126">
        <f>SUM(J1406:J1409)</f>
        <v>0</v>
      </c>
      <c r="K1405" s="126"/>
      <c r="L1405" s="178">
        <f>SUM(L1406:L1409)</f>
        <v>1300000</v>
      </c>
    </row>
    <row r="1406" spans="1:12">
      <c r="A1406" t="str">
        <f>B1349&amp;"식비"</f>
        <v>22식비</v>
      </c>
      <c r="B1406" s="111"/>
      <c r="C1406" s="110" t="s">
        <v>68</v>
      </c>
      <c r="D1406" s="370"/>
      <c r="E1406" s="371"/>
      <c r="F1406" s="197">
        <v>15000</v>
      </c>
      <c r="G1406" s="198">
        <v>20</v>
      </c>
      <c r="H1406" s="199">
        <v>2</v>
      </c>
      <c r="I1406" s="161">
        <f t="shared" ref="I1406:I1409" si="746">F1406*G1406*H1406</f>
        <v>600000</v>
      </c>
      <c r="J1406" s="161"/>
      <c r="K1406" s="161"/>
      <c r="L1406" s="175">
        <f>I1406+J1406</f>
        <v>600000</v>
      </c>
    </row>
    <row r="1407" spans="1:12">
      <c r="A1407" t="str">
        <f>B1349&amp;"숙박비"</f>
        <v>22숙박비</v>
      </c>
      <c r="B1407" s="111"/>
      <c r="C1407" s="112" t="s">
        <v>82</v>
      </c>
      <c r="D1407" s="372"/>
      <c r="E1407" s="373"/>
      <c r="F1407" s="191"/>
      <c r="G1407" s="192"/>
      <c r="H1407" s="193"/>
      <c r="I1407" s="166">
        <f t="shared" si="746"/>
        <v>0</v>
      </c>
      <c r="J1407" s="166"/>
      <c r="K1407" s="166"/>
      <c r="L1407" s="175">
        <f t="shared" ref="L1407:L1409" si="747">I1407+J1407</f>
        <v>0</v>
      </c>
    </row>
    <row r="1408" spans="1:12">
      <c r="A1408" t="str">
        <f>B1349&amp;"수당"</f>
        <v>22수당</v>
      </c>
      <c r="B1408" s="111"/>
      <c r="C1408" s="112" t="s">
        <v>20</v>
      </c>
      <c r="D1408" s="203"/>
      <c r="E1408" s="204"/>
      <c r="F1408" s="191">
        <v>300000</v>
      </c>
      <c r="G1408" s="192">
        <v>1</v>
      </c>
      <c r="H1408" s="193">
        <v>1</v>
      </c>
      <c r="I1408" s="166">
        <f t="shared" si="746"/>
        <v>300000</v>
      </c>
      <c r="J1408" s="166"/>
      <c r="K1408" s="166"/>
      <c r="L1408" s="175">
        <f t="shared" si="747"/>
        <v>300000</v>
      </c>
    </row>
    <row r="1409" spans="1:12" ht="14.25" thickBot="1">
      <c r="A1409" t="str">
        <f>B1349&amp;"임금"</f>
        <v>22임금</v>
      </c>
      <c r="B1409" s="113"/>
      <c r="C1409" s="114" t="s">
        <v>83</v>
      </c>
      <c r="D1409" s="374"/>
      <c r="E1409" s="375"/>
      <c r="F1409" s="188">
        <v>400000</v>
      </c>
      <c r="G1409" s="189">
        <v>1</v>
      </c>
      <c r="H1409" s="190">
        <v>1</v>
      </c>
      <c r="I1409" s="167">
        <f t="shared" si="746"/>
        <v>400000</v>
      </c>
      <c r="J1409" s="167"/>
      <c r="K1409" s="167"/>
      <c r="L1409" s="179">
        <f t="shared" si="747"/>
        <v>400000</v>
      </c>
    </row>
    <row r="1410" spans="1:12" ht="37.9" customHeight="1"/>
    <row r="1411" spans="1:12" ht="37.9" customHeight="1" thickBot="1"/>
    <row r="1412" spans="1:12" ht="33.75" customHeight="1">
      <c r="B1412" s="123" t="s">
        <v>69</v>
      </c>
      <c r="C1412" s="427" t="s">
        <v>43</v>
      </c>
      <c r="D1412" s="427"/>
      <c r="E1412" s="96" t="s">
        <v>790</v>
      </c>
      <c r="F1412" s="96" t="s">
        <v>44</v>
      </c>
      <c r="G1412" s="96" t="s">
        <v>45</v>
      </c>
      <c r="H1412" s="96" t="s">
        <v>46</v>
      </c>
      <c r="I1412" s="96" t="s">
        <v>47</v>
      </c>
      <c r="J1412" s="96" t="s">
        <v>48</v>
      </c>
      <c r="K1412" s="135"/>
      <c r="L1412" s="65"/>
    </row>
    <row r="1413" spans="1:12" ht="24.75" customHeight="1" thickBot="1">
      <c r="B1413" s="296">
        <f>B1349+1</f>
        <v>23</v>
      </c>
      <c r="C1413" s="428" t="s">
        <v>800</v>
      </c>
      <c r="D1413" s="428"/>
      <c r="E1413" s="141" t="s">
        <v>791</v>
      </c>
      <c r="F1413" s="141">
        <v>3</v>
      </c>
      <c r="G1413" s="215">
        <v>30</v>
      </c>
      <c r="H1413" s="141">
        <v>20</v>
      </c>
      <c r="I1413" s="141">
        <v>2</v>
      </c>
      <c r="J1413" s="104">
        <f>H1413*I1413</f>
        <v>40</v>
      </c>
      <c r="K1413" s="136"/>
      <c r="L1413" s="66"/>
    </row>
    <row r="1414" spans="1:12" ht="14.25" thickBot="1">
      <c r="B1414" s="64"/>
      <c r="C1414" s="64"/>
      <c r="D1414" s="64"/>
      <c r="E1414" s="64"/>
      <c r="F1414" s="64"/>
      <c r="G1414" s="64"/>
      <c r="H1414" s="64"/>
      <c r="I1414" s="64"/>
      <c r="J1414" s="64"/>
      <c r="K1414" s="137"/>
      <c r="L1414" s="64"/>
    </row>
    <row r="1415" spans="1:12" ht="18.75" customHeight="1">
      <c r="B1415" s="421" t="s">
        <v>80</v>
      </c>
      <c r="C1415" s="422"/>
      <c r="D1415" s="422"/>
      <c r="E1415" s="423" t="s">
        <v>785</v>
      </c>
      <c r="F1415" s="422"/>
      <c r="G1415" s="425" t="s">
        <v>84</v>
      </c>
      <c r="H1415" s="423" t="s">
        <v>786</v>
      </c>
      <c r="I1415" s="423" t="s">
        <v>787</v>
      </c>
      <c r="J1415" s="408" t="s">
        <v>784</v>
      </c>
      <c r="K1415" s="138"/>
      <c r="L1415" s="64"/>
    </row>
    <row r="1416" spans="1:12" ht="47.25" customHeight="1">
      <c r="B1416" s="97" t="s">
        <v>22</v>
      </c>
      <c r="C1416" s="98" t="s">
        <v>23</v>
      </c>
      <c r="D1416" s="216" t="s">
        <v>801</v>
      </c>
      <c r="E1416" s="424"/>
      <c r="F1416" s="424"/>
      <c r="G1416" s="426"/>
      <c r="H1416" s="424"/>
      <c r="I1416" s="424"/>
      <c r="J1416" s="409"/>
      <c r="K1416" s="139"/>
      <c r="L1416" s="64"/>
    </row>
    <row r="1417" spans="1:12" ht="18" customHeight="1">
      <c r="B1417" s="67" t="s">
        <v>23</v>
      </c>
      <c r="C1417" s="121">
        <f>SUM(C1418:C1419)</f>
        <v>18466192</v>
      </c>
      <c r="D1417" s="410">
        <f>ROUNDDOWN(C1418/G1413/J1413,0)</f>
        <v>14305</v>
      </c>
      <c r="E1417" s="412" t="s">
        <v>820</v>
      </c>
      <c r="F1417" s="412"/>
      <c r="G1417" s="412">
        <v>6</v>
      </c>
      <c r="H1417" s="414">
        <v>190306</v>
      </c>
      <c r="I1417" s="417">
        <v>6850</v>
      </c>
      <c r="J1417" s="419">
        <f>D1417/I1417</f>
        <v>2.0883211678832119</v>
      </c>
      <c r="K1417" s="140"/>
      <c r="L1417" s="64"/>
    </row>
    <row r="1418" spans="1:12" ht="18" customHeight="1">
      <c r="B1418" s="67" t="s">
        <v>796</v>
      </c>
      <c r="C1418" s="121">
        <f>L1425</f>
        <v>17166192</v>
      </c>
      <c r="D1418" s="410"/>
      <c r="E1418" s="412"/>
      <c r="F1418" s="412"/>
      <c r="G1418" s="412"/>
      <c r="H1418" s="415"/>
      <c r="I1418" s="417"/>
      <c r="J1418" s="419"/>
      <c r="K1418" s="140"/>
      <c r="L1418" s="64"/>
    </row>
    <row r="1419" spans="1:12" ht="18" customHeight="1" thickBot="1">
      <c r="B1419" s="68" t="s">
        <v>795</v>
      </c>
      <c r="C1419" s="122">
        <f>L1469</f>
        <v>1300000</v>
      </c>
      <c r="D1419" s="411"/>
      <c r="E1419" s="413"/>
      <c r="F1419" s="413"/>
      <c r="G1419" s="413"/>
      <c r="H1419" s="416"/>
      <c r="I1419" s="418"/>
      <c r="J1419" s="420"/>
      <c r="K1419" s="140"/>
      <c r="L1419" s="64"/>
    </row>
    <row r="1420" spans="1:12" ht="18" customHeight="1">
      <c r="B1420" s="180"/>
      <c r="C1420" s="205"/>
      <c r="D1420" s="206"/>
      <c r="E1420" s="181"/>
      <c r="F1420" s="181"/>
      <c r="G1420" s="181"/>
      <c r="H1420" s="183"/>
      <c r="I1420" s="184"/>
      <c r="J1420" s="207"/>
      <c r="K1420" s="182"/>
      <c r="L1420" s="64"/>
    </row>
    <row r="1421" spans="1:12" ht="14.25" thickBot="1">
      <c r="B1421" s="64"/>
      <c r="C1421" s="64"/>
      <c r="D1421" s="64"/>
      <c r="E1421" s="64"/>
      <c r="F1421" s="64"/>
      <c r="G1421" s="64"/>
      <c r="H1421" s="64"/>
      <c r="I1421" s="64"/>
      <c r="J1421" s="64"/>
      <c r="K1421" s="64"/>
      <c r="L1421" s="64"/>
    </row>
    <row r="1422" spans="1:12" ht="19.5" customHeight="1" thickBot="1">
      <c r="B1422" s="64"/>
      <c r="C1422" s="64"/>
      <c r="D1422" s="64"/>
      <c r="E1422" s="64"/>
      <c r="F1422" s="297" t="s">
        <v>75</v>
      </c>
      <c r="G1422" s="298"/>
      <c r="H1422" s="298"/>
      <c r="I1422" s="300"/>
      <c r="J1422" s="301" t="s">
        <v>35</v>
      </c>
      <c r="K1422" s="302"/>
      <c r="L1422" s="303" t="s">
        <v>77</v>
      </c>
    </row>
    <row r="1423" spans="1:12" ht="18.75" customHeight="1" thickBot="1">
      <c r="B1423" s="75" t="s">
        <v>31</v>
      </c>
      <c r="C1423" s="76" t="s">
        <v>51</v>
      </c>
      <c r="D1423" s="404" t="s">
        <v>52</v>
      </c>
      <c r="E1423" s="405"/>
      <c r="F1423" s="75" t="s">
        <v>53</v>
      </c>
      <c r="G1423" s="76" t="s">
        <v>54</v>
      </c>
      <c r="H1423" s="77" t="s">
        <v>21</v>
      </c>
      <c r="I1423" s="75" t="s">
        <v>49</v>
      </c>
      <c r="J1423" s="132" t="s">
        <v>788</v>
      </c>
      <c r="K1423" s="304" t="s">
        <v>789</v>
      </c>
      <c r="L1423" s="303" t="s">
        <v>49</v>
      </c>
    </row>
    <row r="1424" spans="1:12" ht="21" customHeight="1" thickBot="1">
      <c r="B1424" s="78" t="s">
        <v>23</v>
      </c>
      <c r="C1424" s="79"/>
      <c r="D1424" s="404"/>
      <c r="E1424" s="405"/>
      <c r="F1424" s="80"/>
      <c r="G1424" s="81"/>
      <c r="H1424" s="82"/>
      <c r="I1424" s="83">
        <f>I1425+I1469</f>
        <v>18466192</v>
      </c>
      <c r="J1424" s="133"/>
      <c r="K1424" s="133"/>
      <c r="L1424" s="168">
        <f>L1425+L1469</f>
        <v>18466192</v>
      </c>
    </row>
    <row r="1425" spans="1:12" ht="21.75" customHeight="1" thickBot="1">
      <c r="A1425" t="str">
        <f>B1413&amp;"훈련비"</f>
        <v>23훈련비</v>
      </c>
      <c r="B1425" s="99" t="s">
        <v>794</v>
      </c>
      <c r="C1425" s="100" t="s">
        <v>23</v>
      </c>
      <c r="D1425" s="406"/>
      <c r="E1425" s="407"/>
      <c r="F1425" s="101"/>
      <c r="G1425" s="102"/>
      <c r="H1425" s="103"/>
      <c r="I1425" s="101">
        <f>I1426+I1427+I1430+I1434+I1443+I1452+I1453+I1457+I1461+I1465</f>
        <v>17166192</v>
      </c>
      <c r="J1425" s="101">
        <f>J1426+J1427+J1430+J1434+J1443+J1452+J1453+J1457+J1461+J1465</f>
        <v>0</v>
      </c>
      <c r="K1425" s="101"/>
      <c r="L1425" s="169">
        <f>L1426+L1427+L1430+L1434+L1443+L1452+L1453+L1457+L1461+L1465</f>
        <v>17166192</v>
      </c>
    </row>
    <row r="1426" spans="1:12" ht="14.25" thickBot="1">
      <c r="B1426" s="105" t="s">
        <v>55</v>
      </c>
      <c r="C1426" s="106" t="s">
        <v>13</v>
      </c>
      <c r="D1426" s="401" t="s">
        <v>55</v>
      </c>
      <c r="E1426" s="402"/>
      <c r="F1426" s="288">
        <v>12506</v>
      </c>
      <c r="G1426" s="289">
        <v>16</v>
      </c>
      <c r="H1426" s="290">
        <v>2</v>
      </c>
      <c r="I1426" s="144">
        <f>F1426*G1426*H1426</f>
        <v>400192</v>
      </c>
      <c r="J1426" s="144"/>
      <c r="K1426" s="144"/>
      <c r="L1426" s="170">
        <f>I1426+J1426</f>
        <v>400192</v>
      </c>
    </row>
    <row r="1427" spans="1:12">
      <c r="B1427" s="105" t="s">
        <v>56</v>
      </c>
      <c r="C1427" s="107" t="s">
        <v>13</v>
      </c>
      <c r="D1427" s="384"/>
      <c r="E1427" s="403"/>
      <c r="F1427" s="147"/>
      <c r="G1427" s="148"/>
      <c r="H1427" s="149"/>
      <c r="I1427" s="147">
        <f t="shared" ref="I1427:J1427" si="748">SUM(I1428:I1429)</f>
        <v>0</v>
      </c>
      <c r="J1427" s="147">
        <f t="shared" si="748"/>
        <v>0</v>
      </c>
      <c r="K1427" s="147"/>
      <c r="L1427" s="171">
        <f t="shared" ref="L1427" si="749">SUM(L1428:L1429)</f>
        <v>0</v>
      </c>
    </row>
    <row r="1428" spans="1:12">
      <c r="B1428" s="69"/>
      <c r="C1428" s="70" t="s">
        <v>57</v>
      </c>
      <c r="D1428" s="372"/>
      <c r="E1428" s="392"/>
      <c r="F1428" s="185"/>
      <c r="G1428" s="186"/>
      <c r="H1428" s="187"/>
      <c r="I1428" s="142">
        <f>F1428*G1428*H1428</f>
        <v>0</v>
      </c>
      <c r="J1428" s="142"/>
      <c r="K1428" s="142"/>
      <c r="L1428" s="172">
        <f>I1428+J1428</f>
        <v>0</v>
      </c>
    </row>
    <row r="1429" spans="1:12" ht="14.25" thickBot="1">
      <c r="B1429" s="71"/>
      <c r="C1429" s="72"/>
      <c r="D1429" s="374"/>
      <c r="E1429" s="399"/>
      <c r="F1429" s="188"/>
      <c r="G1429" s="189"/>
      <c r="H1429" s="190"/>
      <c r="I1429" s="143">
        <f>F1429*G1429*H1429</f>
        <v>0</v>
      </c>
      <c r="J1429" s="143"/>
      <c r="K1429" s="143"/>
      <c r="L1429" s="172">
        <f>I1429+J1429</f>
        <v>0</v>
      </c>
    </row>
    <row r="1430" spans="1:12">
      <c r="B1430" s="105" t="s">
        <v>58</v>
      </c>
      <c r="C1430" s="107" t="s">
        <v>13</v>
      </c>
      <c r="D1430" s="384"/>
      <c r="E1430" s="403"/>
      <c r="F1430" s="147"/>
      <c r="G1430" s="148"/>
      <c r="H1430" s="149"/>
      <c r="I1430" s="147">
        <f t="shared" ref="I1430:J1430" si="750">SUM(I1431:I1433)</f>
        <v>1800000</v>
      </c>
      <c r="J1430" s="147">
        <f t="shared" si="750"/>
        <v>0</v>
      </c>
      <c r="K1430" s="147"/>
      <c r="L1430" s="171">
        <f t="shared" ref="L1430" si="751">SUM(L1431:L1433)</f>
        <v>1800000</v>
      </c>
    </row>
    <row r="1431" spans="1:12">
      <c r="B1431" s="69"/>
      <c r="C1431" s="70" t="s">
        <v>57</v>
      </c>
      <c r="D1431" s="372"/>
      <c r="E1431" s="392"/>
      <c r="F1431" s="185">
        <v>900000</v>
      </c>
      <c r="G1431" s="186">
        <v>1</v>
      </c>
      <c r="H1431" s="187">
        <v>2</v>
      </c>
      <c r="I1431" s="142">
        <f t="shared" ref="I1431:I1433" si="752">F1431*G1431*H1431</f>
        <v>1800000</v>
      </c>
      <c r="J1431" s="142"/>
      <c r="K1431" s="142"/>
      <c r="L1431" s="172">
        <f>I1431+J1431</f>
        <v>1800000</v>
      </c>
    </row>
    <row r="1432" spans="1:12">
      <c r="B1432" s="69"/>
      <c r="C1432" s="70"/>
      <c r="D1432" s="372"/>
      <c r="E1432" s="392"/>
      <c r="F1432" s="185"/>
      <c r="G1432" s="186"/>
      <c r="H1432" s="187"/>
      <c r="I1432" s="142">
        <f t="shared" si="752"/>
        <v>0</v>
      </c>
      <c r="J1432" s="142"/>
      <c r="K1432" s="142"/>
      <c r="L1432" s="172">
        <f t="shared" ref="L1432:L1433" si="753">I1432+J1432</f>
        <v>0</v>
      </c>
    </row>
    <row r="1433" spans="1:12" ht="14.25" thickBot="1">
      <c r="B1433" s="71"/>
      <c r="C1433" s="72"/>
      <c r="D1433" s="374"/>
      <c r="E1433" s="399"/>
      <c r="F1433" s="191"/>
      <c r="G1433" s="192"/>
      <c r="H1433" s="193"/>
      <c r="I1433" s="143">
        <f t="shared" si="752"/>
        <v>0</v>
      </c>
      <c r="J1433" s="143"/>
      <c r="K1433" s="143"/>
      <c r="L1433" s="172">
        <f t="shared" si="753"/>
        <v>0</v>
      </c>
    </row>
    <row r="1434" spans="1:12">
      <c r="B1434" s="105" t="s">
        <v>24</v>
      </c>
      <c r="C1434" s="108" t="s">
        <v>13</v>
      </c>
      <c r="D1434" s="380"/>
      <c r="E1434" s="400"/>
      <c r="F1434" s="151"/>
      <c r="G1434" s="152"/>
      <c r="H1434" s="153"/>
      <c r="I1434" s="151">
        <f>I1435+I1439</f>
        <v>10000000</v>
      </c>
      <c r="J1434" s="151">
        <f>J1435+J1439</f>
        <v>0</v>
      </c>
      <c r="K1434" s="151"/>
      <c r="L1434" s="173">
        <f>L1435+L1439</f>
        <v>10000000</v>
      </c>
    </row>
    <row r="1435" spans="1:12">
      <c r="B1435" s="73" t="s">
        <v>59</v>
      </c>
      <c r="C1435" s="109" t="s">
        <v>13</v>
      </c>
      <c r="D1435" s="397"/>
      <c r="E1435" s="398"/>
      <c r="F1435" s="154"/>
      <c r="G1435" s="155"/>
      <c r="H1435" s="156"/>
      <c r="I1435" s="154">
        <f t="shared" ref="I1435:J1435" si="754">SUM(I1436:I1438)</f>
        <v>2000000</v>
      </c>
      <c r="J1435" s="154">
        <f t="shared" si="754"/>
        <v>0</v>
      </c>
      <c r="K1435" s="154"/>
      <c r="L1435" s="174">
        <f>SUM(L1436:L1438)</f>
        <v>2000000</v>
      </c>
    </row>
    <row r="1436" spans="1:12">
      <c r="B1436" s="69"/>
      <c r="C1436" s="194" t="s">
        <v>798</v>
      </c>
      <c r="D1436" s="372" t="s">
        <v>85</v>
      </c>
      <c r="E1436" s="392"/>
      <c r="F1436" s="185">
        <v>100000</v>
      </c>
      <c r="G1436" s="186">
        <v>10</v>
      </c>
      <c r="H1436" s="187">
        <v>2</v>
      </c>
      <c r="I1436" s="142">
        <f t="shared" ref="I1436:I1438" si="755">F1436*G1436*H1436</f>
        <v>2000000</v>
      </c>
      <c r="J1436" s="142"/>
      <c r="K1436" s="142"/>
      <c r="L1436" s="172">
        <f>I1436+J1436</f>
        <v>2000000</v>
      </c>
    </row>
    <row r="1437" spans="1:12">
      <c r="B1437" s="69"/>
      <c r="C1437" s="194" t="s">
        <v>60</v>
      </c>
      <c r="D1437" s="372" t="s">
        <v>86</v>
      </c>
      <c r="E1437" s="392"/>
      <c r="F1437" s="185"/>
      <c r="G1437" s="186"/>
      <c r="H1437" s="187"/>
      <c r="I1437" s="142">
        <f t="shared" si="755"/>
        <v>0</v>
      </c>
      <c r="J1437" s="142"/>
      <c r="K1437" s="142"/>
      <c r="L1437" s="172">
        <f t="shared" ref="L1437:L1438" si="756">I1437+J1437</f>
        <v>0</v>
      </c>
    </row>
    <row r="1438" spans="1:12" ht="14.25" thickBot="1">
      <c r="B1438" s="74"/>
      <c r="C1438" s="195" t="s">
        <v>60</v>
      </c>
      <c r="D1438" s="393" t="s">
        <v>87</v>
      </c>
      <c r="E1438" s="394"/>
      <c r="F1438" s="191"/>
      <c r="G1438" s="192"/>
      <c r="H1438" s="193"/>
      <c r="I1438" s="157">
        <f t="shared" si="755"/>
        <v>0</v>
      </c>
      <c r="J1438" s="157"/>
      <c r="K1438" s="157"/>
      <c r="L1438" s="172">
        <f t="shared" si="756"/>
        <v>0</v>
      </c>
    </row>
    <row r="1439" spans="1:12">
      <c r="B1439" s="69" t="s">
        <v>61</v>
      </c>
      <c r="C1439" s="110" t="s">
        <v>13</v>
      </c>
      <c r="D1439" s="397"/>
      <c r="E1439" s="398"/>
      <c r="F1439" s="158"/>
      <c r="G1439" s="159"/>
      <c r="H1439" s="160"/>
      <c r="I1439" s="161">
        <f t="shared" ref="I1439:J1439" si="757">SUM(I1440:I1442)</f>
        <v>8000000</v>
      </c>
      <c r="J1439" s="161">
        <f t="shared" si="757"/>
        <v>0</v>
      </c>
      <c r="K1439" s="161"/>
      <c r="L1439" s="175">
        <f>SUM(L1440:L1442)</f>
        <v>8000000</v>
      </c>
    </row>
    <row r="1440" spans="1:12">
      <c r="B1440" s="69"/>
      <c r="C1440" s="194" t="s">
        <v>799</v>
      </c>
      <c r="D1440" s="372" t="s">
        <v>85</v>
      </c>
      <c r="E1440" s="392"/>
      <c r="F1440" s="185">
        <v>200000</v>
      </c>
      <c r="G1440" s="186">
        <v>20</v>
      </c>
      <c r="H1440" s="187">
        <v>2</v>
      </c>
      <c r="I1440" s="142">
        <f t="shared" ref="I1440:I1442" si="758">F1440*G1440*H1440</f>
        <v>8000000</v>
      </c>
      <c r="J1440" s="142"/>
      <c r="K1440" s="142"/>
      <c r="L1440" s="172">
        <f>I1440+J1440</f>
        <v>8000000</v>
      </c>
    </row>
    <row r="1441" spans="2:12">
      <c r="B1441" s="69"/>
      <c r="C1441" s="194" t="s">
        <v>60</v>
      </c>
      <c r="D1441" s="372" t="s">
        <v>86</v>
      </c>
      <c r="E1441" s="392"/>
      <c r="F1441" s="185"/>
      <c r="G1441" s="186"/>
      <c r="H1441" s="187"/>
      <c r="I1441" s="142">
        <f t="shared" si="758"/>
        <v>0</v>
      </c>
      <c r="J1441" s="142"/>
      <c r="K1441" s="142"/>
      <c r="L1441" s="172">
        <f t="shared" ref="L1441:L1442" si="759">I1441+J1441</f>
        <v>0</v>
      </c>
    </row>
    <row r="1442" spans="2:12" ht="14.25" thickBot="1">
      <c r="B1442" s="71"/>
      <c r="C1442" s="196" t="s">
        <v>60</v>
      </c>
      <c r="D1442" s="393" t="s">
        <v>87</v>
      </c>
      <c r="E1442" s="394"/>
      <c r="F1442" s="185"/>
      <c r="G1442" s="186"/>
      <c r="H1442" s="187"/>
      <c r="I1442" s="143">
        <f t="shared" si="758"/>
        <v>0</v>
      </c>
      <c r="J1442" s="143"/>
      <c r="K1442" s="143"/>
      <c r="L1442" s="172">
        <f t="shared" si="759"/>
        <v>0</v>
      </c>
    </row>
    <row r="1443" spans="2:12">
      <c r="B1443" s="105" t="s">
        <v>62</v>
      </c>
      <c r="C1443" s="108" t="s">
        <v>13</v>
      </c>
      <c r="D1443" s="395"/>
      <c r="E1443" s="396"/>
      <c r="F1443" s="151"/>
      <c r="G1443" s="152"/>
      <c r="H1443" s="153"/>
      <c r="I1443" s="151">
        <f>I1444+I1448</f>
        <v>160000</v>
      </c>
      <c r="J1443" s="151">
        <f>J1444+J1448</f>
        <v>0</v>
      </c>
      <c r="K1443" s="151"/>
      <c r="L1443" s="173">
        <f>L1444+L1448</f>
        <v>160000</v>
      </c>
    </row>
    <row r="1444" spans="2:12">
      <c r="B1444" s="130" t="s">
        <v>25</v>
      </c>
      <c r="C1444" s="131" t="s">
        <v>13</v>
      </c>
      <c r="D1444" s="390"/>
      <c r="E1444" s="391"/>
      <c r="F1444" s="162"/>
      <c r="G1444" s="163"/>
      <c r="H1444" s="164"/>
      <c r="I1444" s="162">
        <f>SUM(I1445:I1447)</f>
        <v>160000</v>
      </c>
      <c r="J1444" s="162">
        <f>SUM(J1445:J1447)</f>
        <v>0</v>
      </c>
      <c r="K1444" s="162"/>
      <c r="L1444" s="176">
        <f>SUM(L1445:L1447)</f>
        <v>160000</v>
      </c>
    </row>
    <row r="1445" spans="2:12">
      <c r="B1445" s="69"/>
      <c r="C1445" s="214" t="s">
        <v>798</v>
      </c>
      <c r="D1445" s="370"/>
      <c r="E1445" s="371"/>
      <c r="F1445" s="197">
        <v>80000</v>
      </c>
      <c r="G1445" s="198">
        <v>1</v>
      </c>
      <c r="H1445" s="199">
        <v>2</v>
      </c>
      <c r="I1445" s="165">
        <f t="shared" ref="I1445:I1447" si="760">F1445*G1445*H1445</f>
        <v>160000</v>
      </c>
      <c r="J1445" s="165"/>
      <c r="K1445" s="165"/>
      <c r="L1445" s="177">
        <f>I1445+J1445</f>
        <v>160000</v>
      </c>
    </row>
    <row r="1446" spans="2:12">
      <c r="B1446" s="69"/>
      <c r="C1446" s="212"/>
      <c r="D1446" s="372"/>
      <c r="E1446" s="373"/>
      <c r="F1446" s="185"/>
      <c r="G1446" s="186"/>
      <c r="H1446" s="187"/>
      <c r="I1446" s="142">
        <f t="shared" si="760"/>
        <v>0</v>
      </c>
      <c r="J1446" s="142"/>
      <c r="K1446" s="142"/>
      <c r="L1446" s="177">
        <f t="shared" ref="L1446:L1447" si="761">I1446+J1446</f>
        <v>0</v>
      </c>
    </row>
    <row r="1447" spans="2:12">
      <c r="B1447" s="69"/>
      <c r="C1447" s="213"/>
      <c r="D1447" s="388"/>
      <c r="E1447" s="389"/>
      <c r="F1447" s="191"/>
      <c r="G1447" s="192"/>
      <c r="H1447" s="193"/>
      <c r="I1447" s="150">
        <f t="shared" si="760"/>
        <v>0</v>
      </c>
      <c r="J1447" s="150"/>
      <c r="K1447" s="150"/>
      <c r="L1447" s="177">
        <f t="shared" si="761"/>
        <v>0</v>
      </c>
    </row>
    <row r="1448" spans="2:12">
      <c r="B1448" s="130" t="s">
        <v>63</v>
      </c>
      <c r="C1448" s="131" t="s">
        <v>13</v>
      </c>
      <c r="D1448" s="390"/>
      <c r="E1448" s="391"/>
      <c r="F1448" s="162"/>
      <c r="G1448" s="163"/>
      <c r="H1448" s="164"/>
      <c r="I1448" s="162">
        <f>SUM(I1449:I1451)</f>
        <v>0</v>
      </c>
      <c r="J1448" s="162">
        <f>SUM(J1449:J1451)</f>
        <v>0</v>
      </c>
      <c r="K1448" s="162"/>
      <c r="L1448" s="176">
        <f>SUM(L1449:L1451)</f>
        <v>0</v>
      </c>
    </row>
    <row r="1449" spans="2:12">
      <c r="B1449" s="69"/>
      <c r="C1449" s="200"/>
      <c r="D1449" s="370"/>
      <c r="E1449" s="371"/>
      <c r="F1449" s="197"/>
      <c r="G1449" s="198"/>
      <c r="H1449" s="199">
        <v>2</v>
      </c>
      <c r="I1449" s="165">
        <f>F1449*G1449*H1449</f>
        <v>0</v>
      </c>
      <c r="J1449" s="165"/>
      <c r="K1449" s="165"/>
      <c r="L1449" s="177">
        <f>I1449+J1449</f>
        <v>0</v>
      </c>
    </row>
    <row r="1450" spans="2:12">
      <c r="B1450" s="69"/>
      <c r="C1450" s="201"/>
      <c r="D1450" s="372"/>
      <c r="E1450" s="373"/>
      <c r="F1450" s="185"/>
      <c r="G1450" s="186"/>
      <c r="H1450" s="187"/>
      <c r="I1450" s="142">
        <f t="shared" ref="I1450:I1451" si="762">F1450*G1450*H1450</f>
        <v>0</v>
      </c>
      <c r="J1450" s="142"/>
      <c r="K1450" s="142"/>
      <c r="L1450" s="177">
        <f t="shared" ref="L1450:L1451" si="763">I1450+J1450</f>
        <v>0</v>
      </c>
    </row>
    <row r="1451" spans="2:12" ht="14.25" thickBot="1">
      <c r="B1451" s="71"/>
      <c r="C1451" s="202"/>
      <c r="D1451" s="374"/>
      <c r="E1451" s="375"/>
      <c r="F1451" s="188"/>
      <c r="G1451" s="189"/>
      <c r="H1451" s="190"/>
      <c r="I1451" s="143">
        <f t="shared" si="762"/>
        <v>0</v>
      </c>
      <c r="J1451" s="143"/>
      <c r="K1451" s="143"/>
      <c r="L1451" s="177">
        <f t="shared" si="763"/>
        <v>0</v>
      </c>
    </row>
    <row r="1452" spans="2:12" ht="30.75" customHeight="1" thickBot="1">
      <c r="B1452" s="291" t="s">
        <v>898</v>
      </c>
      <c r="C1452" s="107" t="s">
        <v>13</v>
      </c>
      <c r="D1452" s="386" t="s">
        <v>26</v>
      </c>
      <c r="E1452" s="387"/>
      <c r="F1452" s="208">
        <v>9000</v>
      </c>
      <c r="G1452" s="209">
        <v>20</v>
      </c>
      <c r="H1452" s="210">
        <v>2</v>
      </c>
      <c r="I1452" s="147">
        <f>F1452*G1452*H1452</f>
        <v>360000</v>
      </c>
      <c r="J1452" s="147"/>
      <c r="K1452" s="147"/>
      <c r="L1452" s="171">
        <f>I1452+J1452</f>
        <v>360000</v>
      </c>
    </row>
    <row r="1453" spans="2:12">
      <c r="B1453" s="129" t="s">
        <v>28</v>
      </c>
      <c r="C1453" s="106" t="s">
        <v>13</v>
      </c>
      <c r="D1453" s="380"/>
      <c r="E1453" s="381"/>
      <c r="F1453" s="144"/>
      <c r="G1453" s="145"/>
      <c r="H1453" s="146"/>
      <c r="I1453" s="144">
        <f t="shared" ref="I1453:J1453" si="764">SUM(I1454:I1456)</f>
        <v>2400000</v>
      </c>
      <c r="J1453" s="144">
        <f t="shared" si="764"/>
        <v>0</v>
      </c>
      <c r="K1453" s="144"/>
      <c r="L1453" s="170">
        <f t="shared" ref="L1453" si="765">SUM(L1454:L1456)</f>
        <v>2400000</v>
      </c>
    </row>
    <row r="1454" spans="2:12">
      <c r="B1454" s="69"/>
      <c r="C1454" s="200"/>
      <c r="D1454" s="370"/>
      <c r="E1454" s="371"/>
      <c r="F1454" s="197">
        <v>60000</v>
      </c>
      <c r="G1454" s="198">
        <v>20</v>
      </c>
      <c r="H1454" s="199">
        <v>2</v>
      </c>
      <c r="I1454" s="165">
        <f t="shared" ref="I1454:I1455" si="766">F1454*G1454*H1454</f>
        <v>2400000</v>
      </c>
      <c r="J1454" s="165"/>
      <c r="K1454" s="165"/>
      <c r="L1454" s="177">
        <f>I1454+J1454</f>
        <v>2400000</v>
      </c>
    </row>
    <row r="1455" spans="2:12">
      <c r="B1455" s="69"/>
      <c r="C1455" s="201"/>
      <c r="D1455" s="372"/>
      <c r="E1455" s="373"/>
      <c r="F1455" s="185"/>
      <c r="G1455" s="186"/>
      <c r="H1455" s="187"/>
      <c r="I1455" s="142">
        <f t="shared" si="766"/>
        <v>0</v>
      </c>
      <c r="J1455" s="142"/>
      <c r="K1455" s="142"/>
      <c r="L1455" s="177">
        <f t="shared" ref="L1455:L1456" si="767">I1455+J1455</f>
        <v>0</v>
      </c>
    </row>
    <row r="1456" spans="2:12" ht="14.25" thickBot="1">
      <c r="B1456" s="71"/>
      <c r="C1456" s="202"/>
      <c r="D1456" s="374"/>
      <c r="E1456" s="375"/>
      <c r="F1456" s="188"/>
      <c r="G1456" s="189"/>
      <c r="H1456" s="190"/>
      <c r="I1456" s="143">
        <f>F1456*G1456*H1456</f>
        <v>0</v>
      </c>
      <c r="J1456" s="143"/>
      <c r="K1456" s="143"/>
      <c r="L1456" s="177">
        <f t="shared" si="767"/>
        <v>0</v>
      </c>
    </row>
    <row r="1457" spans="1:12">
      <c r="B1457" s="105" t="s">
        <v>29</v>
      </c>
      <c r="C1457" s="107" t="s">
        <v>13</v>
      </c>
      <c r="D1457" s="384" t="s">
        <v>29</v>
      </c>
      <c r="E1457" s="385"/>
      <c r="F1457" s="147"/>
      <c r="G1457" s="148"/>
      <c r="H1457" s="149"/>
      <c r="I1457" s="147">
        <f t="shared" ref="I1457:J1457" si="768">SUM(I1458:I1460)</f>
        <v>800000</v>
      </c>
      <c r="J1457" s="147">
        <f t="shared" si="768"/>
        <v>0</v>
      </c>
      <c r="K1457" s="147"/>
      <c r="L1457" s="171">
        <f t="shared" ref="L1457" si="769">SUM(L1458:L1460)</f>
        <v>800000</v>
      </c>
    </row>
    <row r="1458" spans="1:12">
      <c r="B1458" s="69"/>
      <c r="C1458" s="70" t="s">
        <v>64</v>
      </c>
      <c r="D1458" s="372"/>
      <c r="E1458" s="373"/>
      <c r="F1458" s="185">
        <v>20000</v>
      </c>
      <c r="G1458" s="186">
        <v>20</v>
      </c>
      <c r="H1458" s="187">
        <v>2</v>
      </c>
      <c r="I1458" s="142">
        <f t="shared" ref="I1458:I1460" si="770">F1458*G1458*H1458</f>
        <v>800000</v>
      </c>
      <c r="J1458" s="142"/>
      <c r="K1458" s="142"/>
      <c r="L1458" s="172">
        <f>I1458+J1458</f>
        <v>800000</v>
      </c>
    </row>
    <row r="1459" spans="1:12">
      <c r="B1459" s="69"/>
      <c r="C1459" s="70" t="s">
        <v>65</v>
      </c>
      <c r="D1459" s="372"/>
      <c r="E1459" s="373"/>
      <c r="F1459" s="185"/>
      <c r="G1459" s="186"/>
      <c r="H1459" s="187"/>
      <c r="I1459" s="142">
        <f t="shared" si="770"/>
        <v>0</v>
      </c>
      <c r="J1459" s="142"/>
      <c r="K1459" s="142"/>
      <c r="L1459" s="172">
        <f t="shared" ref="L1459:L1460" si="771">I1459+J1459</f>
        <v>0</v>
      </c>
    </row>
    <row r="1460" spans="1:12" ht="14.25" thickBot="1">
      <c r="B1460" s="71"/>
      <c r="C1460" s="72"/>
      <c r="D1460" s="374"/>
      <c r="E1460" s="375"/>
      <c r="F1460" s="188"/>
      <c r="G1460" s="189"/>
      <c r="H1460" s="190"/>
      <c r="I1460" s="143">
        <f t="shared" si="770"/>
        <v>0</v>
      </c>
      <c r="J1460" s="143"/>
      <c r="K1460" s="143"/>
      <c r="L1460" s="172">
        <f t="shared" si="771"/>
        <v>0</v>
      </c>
    </row>
    <row r="1461" spans="1:12">
      <c r="B1461" s="129" t="s">
        <v>66</v>
      </c>
      <c r="C1461" s="106" t="s">
        <v>13</v>
      </c>
      <c r="D1461" s="380"/>
      <c r="E1461" s="381"/>
      <c r="F1461" s="144"/>
      <c r="G1461" s="145"/>
      <c r="H1461" s="146"/>
      <c r="I1461" s="144">
        <f t="shared" ref="I1461:J1461" si="772">SUM(I1462:I1464)</f>
        <v>120000</v>
      </c>
      <c r="J1461" s="144">
        <f t="shared" si="772"/>
        <v>0</v>
      </c>
      <c r="K1461" s="144"/>
      <c r="L1461" s="170">
        <f t="shared" ref="L1461" si="773">SUM(L1462:L1464)</f>
        <v>120000</v>
      </c>
    </row>
    <row r="1462" spans="1:12">
      <c r="B1462" s="69"/>
      <c r="C1462" s="211" t="s">
        <v>797</v>
      </c>
      <c r="D1462" s="370"/>
      <c r="E1462" s="371"/>
      <c r="F1462" s="197">
        <v>3000</v>
      </c>
      <c r="G1462" s="198">
        <v>20</v>
      </c>
      <c r="H1462" s="199">
        <v>2</v>
      </c>
      <c r="I1462" s="165">
        <f t="shared" ref="I1462:I1464" si="774">F1462*G1462*H1462</f>
        <v>120000</v>
      </c>
      <c r="J1462" s="165"/>
      <c r="K1462" s="165"/>
      <c r="L1462" s="177">
        <f>I1462+J1462</f>
        <v>120000</v>
      </c>
    </row>
    <row r="1463" spans="1:12">
      <c r="B1463" s="69"/>
      <c r="C1463" s="70" t="s">
        <v>34</v>
      </c>
      <c r="D1463" s="372"/>
      <c r="E1463" s="373"/>
      <c r="F1463" s="185"/>
      <c r="G1463" s="186"/>
      <c r="H1463" s="187"/>
      <c r="I1463" s="142">
        <f t="shared" si="774"/>
        <v>0</v>
      </c>
      <c r="J1463" s="142"/>
      <c r="K1463" s="142"/>
      <c r="L1463" s="177">
        <f t="shared" ref="L1463:L1464" si="775">I1463+J1463</f>
        <v>0</v>
      </c>
    </row>
    <row r="1464" spans="1:12" ht="14.25" thickBot="1">
      <c r="B1464" s="71"/>
      <c r="C1464" s="72"/>
      <c r="D1464" s="374"/>
      <c r="E1464" s="375"/>
      <c r="F1464" s="188"/>
      <c r="G1464" s="189"/>
      <c r="H1464" s="190"/>
      <c r="I1464" s="143">
        <f t="shared" si="774"/>
        <v>0</v>
      </c>
      <c r="J1464" s="143"/>
      <c r="K1464" s="143"/>
      <c r="L1464" s="177">
        <f t="shared" si="775"/>
        <v>0</v>
      </c>
    </row>
    <row r="1465" spans="1:12">
      <c r="B1465" s="105" t="s">
        <v>67</v>
      </c>
      <c r="C1465" s="107" t="s">
        <v>13</v>
      </c>
      <c r="D1465" s="382">
        <f>I1465/(I1426+I1427+I1430+I1434+I1443+I1452+I1453+I1457+I1461)</f>
        <v>7.0198660963659287E-2</v>
      </c>
      <c r="E1465" s="383"/>
      <c r="F1465" s="147"/>
      <c r="G1465" s="148"/>
      <c r="H1465" s="149"/>
      <c r="I1465" s="147">
        <f t="shared" ref="I1465:J1465" si="776">SUM(I1466:I1468)</f>
        <v>1126000</v>
      </c>
      <c r="J1465" s="147">
        <f t="shared" si="776"/>
        <v>0</v>
      </c>
      <c r="K1465" s="147"/>
      <c r="L1465" s="171">
        <f t="shared" ref="L1465" si="777">SUM(L1466:L1468)</f>
        <v>1126000</v>
      </c>
    </row>
    <row r="1466" spans="1:12" ht="16.5" customHeight="1">
      <c r="B1466" s="376" t="s">
        <v>81</v>
      </c>
      <c r="C1466" s="70" t="s">
        <v>27</v>
      </c>
      <c r="D1466" s="372"/>
      <c r="E1466" s="373"/>
      <c r="F1466" s="185">
        <v>33000</v>
      </c>
      <c r="G1466" s="186">
        <v>1</v>
      </c>
      <c r="H1466" s="187">
        <v>2</v>
      </c>
      <c r="I1466" s="142">
        <f t="shared" ref="I1466:I1468" si="778">F1466*G1466*H1466</f>
        <v>66000</v>
      </c>
      <c r="J1466" s="142"/>
      <c r="K1466" s="142"/>
      <c r="L1466" s="172">
        <f>I1466+J1466</f>
        <v>66000</v>
      </c>
    </row>
    <row r="1467" spans="1:12">
      <c r="B1467" s="376"/>
      <c r="C1467" s="70" t="s">
        <v>30</v>
      </c>
      <c r="D1467" s="372"/>
      <c r="E1467" s="373"/>
      <c r="F1467" s="185">
        <v>30000</v>
      </c>
      <c r="G1467" s="186">
        <v>1</v>
      </c>
      <c r="H1467" s="187">
        <v>2</v>
      </c>
      <c r="I1467" s="142">
        <f t="shared" si="778"/>
        <v>60000</v>
      </c>
      <c r="J1467" s="142"/>
      <c r="K1467" s="142"/>
      <c r="L1467" s="172">
        <f t="shared" ref="L1467:L1468" si="779">I1467+J1467</f>
        <v>60000</v>
      </c>
    </row>
    <row r="1468" spans="1:12" ht="19.5" customHeight="1" thickBot="1">
      <c r="B1468" s="377"/>
      <c r="C1468" s="72" t="s">
        <v>33</v>
      </c>
      <c r="D1468" s="374"/>
      <c r="E1468" s="375"/>
      <c r="F1468" s="188">
        <v>500000</v>
      </c>
      <c r="G1468" s="189">
        <v>1</v>
      </c>
      <c r="H1468" s="190">
        <v>2</v>
      </c>
      <c r="I1468" s="143">
        <f t="shared" si="778"/>
        <v>1000000</v>
      </c>
      <c r="J1468" s="143"/>
      <c r="K1468" s="143"/>
      <c r="L1468" s="172">
        <f t="shared" si="779"/>
        <v>1000000</v>
      </c>
    </row>
    <row r="1469" spans="1:12" ht="18" customHeight="1">
      <c r="B1469" s="124" t="s">
        <v>793</v>
      </c>
      <c r="C1469" s="125" t="s">
        <v>23</v>
      </c>
      <c r="D1469" s="378"/>
      <c r="E1469" s="379"/>
      <c r="F1469" s="126"/>
      <c r="G1469" s="127"/>
      <c r="H1469" s="128"/>
      <c r="I1469" s="126">
        <f>SUM(I1470:I1473)</f>
        <v>1300000</v>
      </c>
      <c r="J1469" s="126">
        <f>SUM(J1470:J1473)</f>
        <v>0</v>
      </c>
      <c r="K1469" s="126"/>
      <c r="L1469" s="178">
        <f>SUM(L1470:L1473)</f>
        <v>1300000</v>
      </c>
    </row>
    <row r="1470" spans="1:12">
      <c r="A1470" t="str">
        <f>B1413&amp;"식비"</f>
        <v>23식비</v>
      </c>
      <c r="B1470" s="111"/>
      <c r="C1470" s="110" t="s">
        <v>68</v>
      </c>
      <c r="D1470" s="370"/>
      <c r="E1470" s="371"/>
      <c r="F1470" s="197">
        <v>15000</v>
      </c>
      <c r="G1470" s="198">
        <v>20</v>
      </c>
      <c r="H1470" s="199">
        <v>2</v>
      </c>
      <c r="I1470" s="161">
        <f t="shared" ref="I1470:I1473" si="780">F1470*G1470*H1470</f>
        <v>600000</v>
      </c>
      <c r="J1470" s="161"/>
      <c r="K1470" s="161"/>
      <c r="L1470" s="175">
        <f>I1470+J1470</f>
        <v>600000</v>
      </c>
    </row>
    <row r="1471" spans="1:12">
      <c r="A1471" t="str">
        <f>B1413&amp;"숙박비"</f>
        <v>23숙박비</v>
      </c>
      <c r="B1471" s="111"/>
      <c r="C1471" s="112" t="s">
        <v>82</v>
      </c>
      <c r="D1471" s="372"/>
      <c r="E1471" s="373"/>
      <c r="F1471" s="191"/>
      <c r="G1471" s="192"/>
      <c r="H1471" s="193"/>
      <c r="I1471" s="166">
        <f t="shared" si="780"/>
        <v>0</v>
      </c>
      <c r="J1471" s="166"/>
      <c r="K1471" s="166"/>
      <c r="L1471" s="175">
        <f t="shared" ref="L1471:L1473" si="781">I1471+J1471</f>
        <v>0</v>
      </c>
    </row>
    <row r="1472" spans="1:12">
      <c r="A1472" t="str">
        <f>B1413&amp;"수당"</f>
        <v>23수당</v>
      </c>
      <c r="B1472" s="111"/>
      <c r="C1472" s="112" t="s">
        <v>20</v>
      </c>
      <c r="D1472" s="203"/>
      <c r="E1472" s="204"/>
      <c r="F1472" s="191">
        <v>300000</v>
      </c>
      <c r="G1472" s="192">
        <v>1</v>
      </c>
      <c r="H1472" s="193">
        <v>1</v>
      </c>
      <c r="I1472" s="166">
        <f t="shared" si="780"/>
        <v>300000</v>
      </c>
      <c r="J1472" s="166"/>
      <c r="K1472" s="166"/>
      <c r="L1472" s="175">
        <f t="shared" si="781"/>
        <v>300000</v>
      </c>
    </row>
    <row r="1473" spans="1:12" ht="14.25" thickBot="1">
      <c r="A1473" t="str">
        <f>B1413&amp;"임금"</f>
        <v>23임금</v>
      </c>
      <c r="B1473" s="113"/>
      <c r="C1473" s="114" t="s">
        <v>83</v>
      </c>
      <c r="D1473" s="374"/>
      <c r="E1473" s="375"/>
      <c r="F1473" s="188">
        <v>400000</v>
      </c>
      <c r="G1473" s="189">
        <v>1</v>
      </c>
      <c r="H1473" s="190">
        <v>1</v>
      </c>
      <c r="I1473" s="167">
        <f t="shared" si="780"/>
        <v>400000</v>
      </c>
      <c r="J1473" s="167"/>
      <c r="K1473" s="167"/>
      <c r="L1473" s="179">
        <f t="shared" si="781"/>
        <v>400000</v>
      </c>
    </row>
    <row r="1474" spans="1:12" ht="37.9" customHeight="1"/>
    <row r="1475" spans="1:12" ht="37.9" customHeight="1" thickBot="1"/>
    <row r="1476" spans="1:12" ht="33.75" customHeight="1">
      <c r="B1476" s="123" t="s">
        <v>69</v>
      </c>
      <c r="C1476" s="427" t="s">
        <v>43</v>
      </c>
      <c r="D1476" s="427"/>
      <c r="E1476" s="96" t="s">
        <v>790</v>
      </c>
      <c r="F1476" s="96" t="s">
        <v>44</v>
      </c>
      <c r="G1476" s="96" t="s">
        <v>45</v>
      </c>
      <c r="H1476" s="96" t="s">
        <v>46</v>
      </c>
      <c r="I1476" s="96" t="s">
        <v>47</v>
      </c>
      <c r="J1476" s="96" t="s">
        <v>48</v>
      </c>
      <c r="K1476" s="135"/>
      <c r="L1476" s="65"/>
    </row>
    <row r="1477" spans="1:12" ht="24.75" customHeight="1" thickBot="1">
      <c r="B1477" s="296">
        <f>B1413+1</f>
        <v>24</v>
      </c>
      <c r="C1477" s="428" t="s">
        <v>800</v>
      </c>
      <c r="D1477" s="428"/>
      <c r="E1477" s="141" t="s">
        <v>791</v>
      </c>
      <c r="F1477" s="141">
        <v>3</v>
      </c>
      <c r="G1477" s="215">
        <v>30</v>
      </c>
      <c r="H1477" s="141">
        <v>20</v>
      </c>
      <c r="I1477" s="141">
        <v>2</v>
      </c>
      <c r="J1477" s="104">
        <f>H1477*I1477</f>
        <v>40</v>
      </c>
      <c r="K1477" s="136"/>
      <c r="L1477" s="66"/>
    </row>
    <row r="1478" spans="1:12" ht="14.25" thickBot="1">
      <c r="B1478" s="64"/>
      <c r="C1478" s="64"/>
      <c r="D1478" s="64"/>
      <c r="E1478" s="64"/>
      <c r="F1478" s="64"/>
      <c r="G1478" s="64"/>
      <c r="H1478" s="64"/>
      <c r="I1478" s="64"/>
      <c r="J1478" s="64"/>
      <c r="K1478" s="137"/>
      <c r="L1478" s="64"/>
    </row>
    <row r="1479" spans="1:12" ht="18.75" customHeight="1">
      <c r="B1479" s="421" t="s">
        <v>80</v>
      </c>
      <c r="C1479" s="422"/>
      <c r="D1479" s="422"/>
      <c r="E1479" s="423" t="s">
        <v>785</v>
      </c>
      <c r="F1479" s="422"/>
      <c r="G1479" s="425" t="s">
        <v>84</v>
      </c>
      <c r="H1479" s="423" t="s">
        <v>786</v>
      </c>
      <c r="I1479" s="423" t="s">
        <v>787</v>
      </c>
      <c r="J1479" s="408" t="s">
        <v>784</v>
      </c>
      <c r="K1479" s="138"/>
      <c r="L1479" s="64"/>
    </row>
    <row r="1480" spans="1:12" ht="47.25" customHeight="1">
      <c r="B1480" s="97" t="s">
        <v>22</v>
      </c>
      <c r="C1480" s="98" t="s">
        <v>23</v>
      </c>
      <c r="D1480" s="216" t="s">
        <v>801</v>
      </c>
      <c r="E1480" s="424"/>
      <c r="F1480" s="424"/>
      <c r="G1480" s="426"/>
      <c r="H1480" s="424"/>
      <c r="I1480" s="424"/>
      <c r="J1480" s="409"/>
      <c r="K1480" s="139"/>
      <c r="L1480" s="64"/>
    </row>
    <row r="1481" spans="1:12" ht="18" customHeight="1">
      <c r="B1481" s="67" t="s">
        <v>23</v>
      </c>
      <c r="C1481" s="121">
        <f>SUM(C1482:C1483)</f>
        <v>18466192</v>
      </c>
      <c r="D1481" s="410">
        <f>ROUNDDOWN(C1482/G1477/J1477,0)</f>
        <v>14305</v>
      </c>
      <c r="E1481" s="412" t="s">
        <v>820</v>
      </c>
      <c r="F1481" s="412"/>
      <c r="G1481" s="412">
        <v>6</v>
      </c>
      <c r="H1481" s="414">
        <v>190306</v>
      </c>
      <c r="I1481" s="417">
        <v>6850</v>
      </c>
      <c r="J1481" s="419">
        <f>D1481/I1481</f>
        <v>2.0883211678832119</v>
      </c>
      <c r="K1481" s="140"/>
      <c r="L1481" s="64"/>
    </row>
    <row r="1482" spans="1:12" ht="18" customHeight="1">
      <c r="B1482" s="67" t="s">
        <v>796</v>
      </c>
      <c r="C1482" s="121">
        <f>L1489</f>
        <v>17166192</v>
      </c>
      <c r="D1482" s="410"/>
      <c r="E1482" s="412"/>
      <c r="F1482" s="412"/>
      <c r="G1482" s="412"/>
      <c r="H1482" s="415"/>
      <c r="I1482" s="417"/>
      <c r="J1482" s="419"/>
      <c r="K1482" s="140"/>
      <c r="L1482" s="64"/>
    </row>
    <row r="1483" spans="1:12" ht="18" customHeight="1" thickBot="1">
      <c r="B1483" s="68" t="s">
        <v>795</v>
      </c>
      <c r="C1483" s="122">
        <f>L1533</f>
        <v>1300000</v>
      </c>
      <c r="D1483" s="411"/>
      <c r="E1483" s="413"/>
      <c r="F1483" s="413"/>
      <c r="G1483" s="413"/>
      <c r="H1483" s="416"/>
      <c r="I1483" s="418"/>
      <c r="J1483" s="420"/>
      <c r="K1483" s="140"/>
      <c r="L1483" s="64"/>
    </row>
    <row r="1484" spans="1:12" ht="18" customHeight="1">
      <c r="B1484" s="180"/>
      <c r="C1484" s="205"/>
      <c r="D1484" s="206"/>
      <c r="E1484" s="181"/>
      <c r="F1484" s="181"/>
      <c r="G1484" s="181"/>
      <c r="H1484" s="183"/>
      <c r="I1484" s="184"/>
      <c r="J1484" s="207"/>
      <c r="K1484" s="182"/>
      <c r="L1484" s="64"/>
    </row>
    <row r="1485" spans="1:12" ht="14.25" thickBot="1">
      <c r="B1485" s="64"/>
      <c r="C1485" s="64"/>
      <c r="D1485" s="64"/>
      <c r="E1485" s="64"/>
      <c r="F1485" s="64"/>
      <c r="G1485" s="64"/>
      <c r="H1485" s="64"/>
      <c r="I1485" s="64"/>
      <c r="J1485" s="64"/>
      <c r="K1485" s="64"/>
      <c r="L1485" s="64"/>
    </row>
    <row r="1486" spans="1:12" ht="19.5" customHeight="1" thickBot="1">
      <c r="B1486" s="64"/>
      <c r="C1486" s="64"/>
      <c r="D1486" s="64"/>
      <c r="E1486" s="64"/>
      <c r="F1486" s="297" t="s">
        <v>75</v>
      </c>
      <c r="G1486" s="298"/>
      <c r="H1486" s="298"/>
      <c r="I1486" s="300"/>
      <c r="J1486" s="301" t="s">
        <v>35</v>
      </c>
      <c r="K1486" s="302"/>
      <c r="L1486" s="303" t="s">
        <v>77</v>
      </c>
    </row>
    <row r="1487" spans="1:12" ht="18.75" customHeight="1" thickBot="1">
      <c r="B1487" s="75" t="s">
        <v>31</v>
      </c>
      <c r="C1487" s="76" t="s">
        <v>51</v>
      </c>
      <c r="D1487" s="404" t="s">
        <v>52</v>
      </c>
      <c r="E1487" s="405"/>
      <c r="F1487" s="75" t="s">
        <v>53</v>
      </c>
      <c r="G1487" s="76" t="s">
        <v>54</v>
      </c>
      <c r="H1487" s="77" t="s">
        <v>21</v>
      </c>
      <c r="I1487" s="75" t="s">
        <v>49</v>
      </c>
      <c r="J1487" s="132" t="s">
        <v>788</v>
      </c>
      <c r="K1487" s="304" t="s">
        <v>789</v>
      </c>
      <c r="L1487" s="303" t="s">
        <v>49</v>
      </c>
    </row>
    <row r="1488" spans="1:12" ht="21" customHeight="1" thickBot="1">
      <c r="B1488" s="78" t="s">
        <v>23</v>
      </c>
      <c r="C1488" s="79"/>
      <c r="D1488" s="404"/>
      <c r="E1488" s="405"/>
      <c r="F1488" s="80"/>
      <c r="G1488" s="81"/>
      <c r="H1488" s="82"/>
      <c r="I1488" s="83">
        <f>I1489+I1533</f>
        <v>18466192</v>
      </c>
      <c r="J1488" s="133"/>
      <c r="K1488" s="133"/>
      <c r="L1488" s="168">
        <f>L1489+L1533</f>
        <v>18466192</v>
      </c>
    </row>
    <row r="1489" spans="1:12" ht="21.75" customHeight="1" thickBot="1">
      <c r="A1489" t="str">
        <f>B1477&amp;"훈련비"</f>
        <v>24훈련비</v>
      </c>
      <c r="B1489" s="99" t="s">
        <v>794</v>
      </c>
      <c r="C1489" s="100" t="s">
        <v>23</v>
      </c>
      <c r="D1489" s="406"/>
      <c r="E1489" s="407"/>
      <c r="F1489" s="101"/>
      <c r="G1489" s="102"/>
      <c r="H1489" s="103"/>
      <c r="I1489" s="101">
        <f>I1490+I1491+I1494+I1498+I1507+I1516+I1517+I1521+I1525+I1529</f>
        <v>17166192</v>
      </c>
      <c r="J1489" s="101">
        <f>J1490+J1491+J1494+J1498+J1507+J1516+J1517+J1521+J1525+J1529</f>
        <v>0</v>
      </c>
      <c r="K1489" s="101"/>
      <c r="L1489" s="169">
        <f>L1490+L1491+L1494+L1498+L1507+L1516+L1517+L1521+L1525+L1529</f>
        <v>17166192</v>
      </c>
    </row>
    <row r="1490" spans="1:12" ht="14.25" thickBot="1">
      <c r="B1490" s="105" t="s">
        <v>55</v>
      </c>
      <c r="C1490" s="106" t="s">
        <v>13</v>
      </c>
      <c r="D1490" s="401" t="s">
        <v>55</v>
      </c>
      <c r="E1490" s="402"/>
      <c r="F1490" s="288">
        <v>12506</v>
      </c>
      <c r="G1490" s="289">
        <v>16</v>
      </c>
      <c r="H1490" s="290">
        <v>2</v>
      </c>
      <c r="I1490" s="144">
        <f>F1490*G1490*H1490</f>
        <v>400192</v>
      </c>
      <c r="J1490" s="144"/>
      <c r="K1490" s="144"/>
      <c r="L1490" s="170">
        <f>I1490+J1490</f>
        <v>400192</v>
      </c>
    </row>
    <row r="1491" spans="1:12">
      <c r="B1491" s="105" t="s">
        <v>56</v>
      </c>
      <c r="C1491" s="107" t="s">
        <v>13</v>
      </c>
      <c r="D1491" s="384"/>
      <c r="E1491" s="403"/>
      <c r="F1491" s="147"/>
      <c r="G1491" s="148"/>
      <c r="H1491" s="149"/>
      <c r="I1491" s="147">
        <f t="shared" ref="I1491:J1491" si="782">SUM(I1492:I1493)</f>
        <v>0</v>
      </c>
      <c r="J1491" s="147">
        <f t="shared" si="782"/>
        <v>0</v>
      </c>
      <c r="K1491" s="147"/>
      <c r="L1491" s="171">
        <f t="shared" ref="L1491" si="783">SUM(L1492:L1493)</f>
        <v>0</v>
      </c>
    </row>
    <row r="1492" spans="1:12">
      <c r="B1492" s="69"/>
      <c r="C1492" s="70" t="s">
        <v>57</v>
      </c>
      <c r="D1492" s="372"/>
      <c r="E1492" s="392"/>
      <c r="F1492" s="185"/>
      <c r="G1492" s="186"/>
      <c r="H1492" s="187"/>
      <c r="I1492" s="142">
        <f>F1492*G1492*H1492</f>
        <v>0</v>
      </c>
      <c r="J1492" s="142"/>
      <c r="K1492" s="142"/>
      <c r="L1492" s="172">
        <f>I1492+J1492</f>
        <v>0</v>
      </c>
    </row>
    <row r="1493" spans="1:12" ht="14.25" thickBot="1">
      <c r="B1493" s="71"/>
      <c r="C1493" s="72"/>
      <c r="D1493" s="374"/>
      <c r="E1493" s="399"/>
      <c r="F1493" s="188"/>
      <c r="G1493" s="189"/>
      <c r="H1493" s="190"/>
      <c r="I1493" s="143">
        <f>F1493*G1493*H1493</f>
        <v>0</v>
      </c>
      <c r="J1493" s="143"/>
      <c r="K1493" s="143"/>
      <c r="L1493" s="172">
        <f>I1493+J1493</f>
        <v>0</v>
      </c>
    </row>
    <row r="1494" spans="1:12">
      <c r="B1494" s="105" t="s">
        <v>58</v>
      </c>
      <c r="C1494" s="107" t="s">
        <v>13</v>
      </c>
      <c r="D1494" s="384"/>
      <c r="E1494" s="403"/>
      <c r="F1494" s="147"/>
      <c r="G1494" s="148"/>
      <c r="H1494" s="149"/>
      <c r="I1494" s="147">
        <f t="shared" ref="I1494:J1494" si="784">SUM(I1495:I1497)</f>
        <v>1800000</v>
      </c>
      <c r="J1494" s="147">
        <f t="shared" si="784"/>
        <v>0</v>
      </c>
      <c r="K1494" s="147"/>
      <c r="L1494" s="171">
        <f t="shared" ref="L1494" si="785">SUM(L1495:L1497)</f>
        <v>1800000</v>
      </c>
    </row>
    <row r="1495" spans="1:12">
      <c r="B1495" s="69"/>
      <c r="C1495" s="70" t="s">
        <v>57</v>
      </c>
      <c r="D1495" s="372"/>
      <c r="E1495" s="392"/>
      <c r="F1495" s="185">
        <v>900000</v>
      </c>
      <c r="G1495" s="186">
        <v>1</v>
      </c>
      <c r="H1495" s="187">
        <v>2</v>
      </c>
      <c r="I1495" s="142">
        <f t="shared" ref="I1495:I1497" si="786">F1495*G1495*H1495</f>
        <v>1800000</v>
      </c>
      <c r="J1495" s="142"/>
      <c r="K1495" s="142"/>
      <c r="L1495" s="172">
        <f>I1495+J1495</f>
        <v>1800000</v>
      </c>
    </row>
    <row r="1496" spans="1:12">
      <c r="B1496" s="69"/>
      <c r="C1496" s="70"/>
      <c r="D1496" s="372"/>
      <c r="E1496" s="392"/>
      <c r="F1496" s="185"/>
      <c r="G1496" s="186"/>
      <c r="H1496" s="187"/>
      <c r="I1496" s="142">
        <f t="shared" si="786"/>
        <v>0</v>
      </c>
      <c r="J1496" s="142"/>
      <c r="K1496" s="142"/>
      <c r="L1496" s="172">
        <f t="shared" ref="L1496:L1497" si="787">I1496+J1496</f>
        <v>0</v>
      </c>
    </row>
    <row r="1497" spans="1:12" ht="14.25" thickBot="1">
      <c r="B1497" s="71"/>
      <c r="C1497" s="72"/>
      <c r="D1497" s="374"/>
      <c r="E1497" s="399"/>
      <c r="F1497" s="191"/>
      <c r="G1497" s="192"/>
      <c r="H1497" s="193"/>
      <c r="I1497" s="143">
        <f t="shared" si="786"/>
        <v>0</v>
      </c>
      <c r="J1497" s="143"/>
      <c r="K1497" s="143"/>
      <c r="L1497" s="172">
        <f t="shared" si="787"/>
        <v>0</v>
      </c>
    </row>
    <row r="1498" spans="1:12">
      <c r="B1498" s="105" t="s">
        <v>24</v>
      </c>
      <c r="C1498" s="108" t="s">
        <v>13</v>
      </c>
      <c r="D1498" s="380"/>
      <c r="E1498" s="400"/>
      <c r="F1498" s="151"/>
      <c r="G1498" s="152"/>
      <c r="H1498" s="153"/>
      <c r="I1498" s="151">
        <f>I1499+I1503</f>
        <v>10000000</v>
      </c>
      <c r="J1498" s="151">
        <f>J1499+J1503</f>
        <v>0</v>
      </c>
      <c r="K1498" s="151"/>
      <c r="L1498" s="173">
        <f>L1499+L1503</f>
        <v>10000000</v>
      </c>
    </row>
    <row r="1499" spans="1:12">
      <c r="B1499" s="73" t="s">
        <v>59</v>
      </c>
      <c r="C1499" s="109" t="s">
        <v>13</v>
      </c>
      <c r="D1499" s="397"/>
      <c r="E1499" s="398"/>
      <c r="F1499" s="154"/>
      <c r="G1499" s="155"/>
      <c r="H1499" s="156"/>
      <c r="I1499" s="154">
        <f t="shared" ref="I1499:J1499" si="788">SUM(I1500:I1502)</f>
        <v>2000000</v>
      </c>
      <c r="J1499" s="154">
        <f t="shared" si="788"/>
        <v>0</v>
      </c>
      <c r="K1499" s="154"/>
      <c r="L1499" s="174">
        <f>SUM(L1500:L1502)</f>
        <v>2000000</v>
      </c>
    </row>
    <row r="1500" spans="1:12">
      <c r="B1500" s="69"/>
      <c r="C1500" s="194" t="s">
        <v>798</v>
      </c>
      <c r="D1500" s="372" t="s">
        <v>85</v>
      </c>
      <c r="E1500" s="392"/>
      <c r="F1500" s="185">
        <v>100000</v>
      </c>
      <c r="G1500" s="186">
        <v>10</v>
      </c>
      <c r="H1500" s="187">
        <v>2</v>
      </c>
      <c r="I1500" s="142">
        <f t="shared" ref="I1500:I1502" si="789">F1500*G1500*H1500</f>
        <v>2000000</v>
      </c>
      <c r="J1500" s="142"/>
      <c r="K1500" s="142"/>
      <c r="L1500" s="172">
        <f>I1500+J1500</f>
        <v>2000000</v>
      </c>
    </row>
    <row r="1501" spans="1:12">
      <c r="B1501" s="69"/>
      <c r="C1501" s="194" t="s">
        <v>60</v>
      </c>
      <c r="D1501" s="372" t="s">
        <v>86</v>
      </c>
      <c r="E1501" s="392"/>
      <c r="F1501" s="185"/>
      <c r="G1501" s="186"/>
      <c r="H1501" s="187"/>
      <c r="I1501" s="142">
        <f t="shared" si="789"/>
        <v>0</v>
      </c>
      <c r="J1501" s="142"/>
      <c r="K1501" s="142"/>
      <c r="L1501" s="172">
        <f t="shared" ref="L1501:L1502" si="790">I1501+J1501</f>
        <v>0</v>
      </c>
    </row>
    <row r="1502" spans="1:12" ht="14.25" thickBot="1">
      <c r="B1502" s="74"/>
      <c r="C1502" s="195" t="s">
        <v>60</v>
      </c>
      <c r="D1502" s="393" t="s">
        <v>87</v>
      </c>
      <c r="E1502" s="394"/>
      <c r="F1502" s="191"/>
      <c r="G1502" s="192"/>
      <c r="H1502" s="193"/>
      <c r="I1502" s="157">
        <f t="shared" si="789"/>
        <v>0</v>
      </c>
      <c r="J1502" s="157"/>
      <c r="K1502" s="157"/>
      <c r="L1502" s="172">
        <f t="shared" si="790"/>
        <v>0</v>
      </c>
    </row>
    <row r="1503" spans="1:12">
      <c r="B1503" s="69" t="s">
        <v>61</v>
      </c>
      <c r="C1503" s="110" t="s">
        <v>13</v>
      </c>
      <c r="D1503" s="397"/>
      <c r="E1503" s="398"/>
      <c r="F1503" s="158"/>
      <c r="G1503" s="159"/>
      <c r="H1503" s="160"/>
      <c r="I1503" s="161">
        <f t="shared" ref="I1503:J1503" si="791">SUM(I1504:I1506)</f>
        <v>8000000</v>
      </c>
      <c r="J1503" s="161">
        <f t="shared" si="791"/>
        <v>0</v>
      </c>
      <c r="K1503" s="161"/>
      <c r="L1503" s="175">
        <f>SUM(L1504:L1506)</f>
        <v>8000000</v>
      </c>
    </row>
    <row r="1504" spans="1:12">
      <c r="B1504" s="69"/>
      <c r="C1504" s="194" t="s">
        <v>799</v>
      </c>
      <c r="D1504" s="372" t="s">
        <v>85</v>
      </c>
      <c r="E1504" s="392"/>
      <c r="F1504" s="185">
        <v>200000</v>
      </c>
      <c r="G1504" s="186">
        <v>20</v>
      </c>
      <c r="H1504" s="187">
        <v>2</v>
      </c>
      <c r="I1504" s="142">
        <f t="shared" ref="I1504:I1506" si="792">F1504*G1504*H1504</f>
        <v>8000000</v>
      </c>
      <c r="J1504" s="142"/>
      <c r="K1504" s="142"/>
      <c r="L1504" s="172">
        <f>I1504+J1504</f>
        <v>8000000</v>
      </c>
    </row>
    <row r="1505" spans="2:12">
      <c r="B1505" s="69"/>
      <c r="C1505" s="194" t="s">
        <v>60</v>
      </c>
      <c r="D1505" s="372" t="s">
        <v>86</v>
      </c>
      <c r="E1505" s="392"/>
      <c r="F1505" s="185"/>
      <c r="G1505" s="186"/>
      <c r="H1505" s="187"/>
      <c r="I1505" s="142">
        <f t="shared" si="792"/>
        <v>0</v>
      </c>
      <c r="J1505" s="142"/>
      <c r="K1505" s="142"/>
      <c r="L1505" s="172">
        <f t="shared" ref="L1505:L1506" si="793">I1505+J1505</f>
        <v>0</v>
      </c>
    </row>
    <row r="1506" spans="2:12" ht="14.25" thickBot="1">
      <c r="B1506" s="71"/>
      <c r="C1506" s="196" t="s">
        <v>60</v>
      </c>
      <c r="D1506" s="393" t="s">
        <v>87</v>
      </c>
      <c r="E1506" s="394"/>
      <c r="F1506" s="185"/>
      <c r="G1506" s="186"/>
      <c r="H1506" s="187"/>
      <c r="I1506" s="143">
        <f t="shared" si="792"/>
        <v>0</v>
      </c>
      <c r="J1506" s="143"/>
      <c r="K1506" s="143"/>
      <c r="L1506" s="172">
        <f t="shared" si="793"/>
        <v>0</v>
      </c>
    </row>
    <row r="1507" spans="2:12">
      <c r="B1507" s="105" t="s">
        <v>62</v>
      </c>
      <c r="C1507" s="108" t="s">
        <v>13</v>
      </c>
      <c r="D1507" s="395"/>
      <c r="E1507" s="396"/>
      <c r="F1507" s="151"/>
      <c r="G1507" s="152"/>
      <c r="H1507" s="153"/>
      <c r="I1507" s="151">
        <f>I1508+I1512</f>
        <v>160000</v>
      </c>
      <c r="J1507" s="151">
        <f>J1508+J1512</f>
        <v>0</v>
      </c>
      <c r="K1507" s="151"/>
      <c r="L1507" s="173">
        <f>L1508+L1512</f>
        <v>160000</v>
      </c>
    </row>
    <row r="1508" spans="2:12">
      <c r="B1508" s="130" t="s">
        <v>25</v>
      </c>
      <c r="C1508" s="131" t="s">
        <v>13</v>
      </c>
      <c r="D1508" s="390"/>
      <c r="E1508" s="391"/>
      <c r="F1508" s="162"/>
      <c r="G1508" s="163"/>
      <c r="H1508" s="164"/>
      <c r="I1508" s="162">
        <f>SUM(I1509:I1511)</f>
        <v>160000</v>
      </c>
      <c r="J1508" s="162">
        <f>SUM(J1509:J1511)</f>
        <v>0</v>
      </c>
      <c r="K1508" s="162"/>
      <c r="L1508" s="176">
        <f>SUM(L1509:L1511)</f>
        <v>160000</v>
      </c>
    </row>
    <row r="1509" spans="2:12">
      <c r="B1509" s="69"/>
      <c r="C1509" s="214" t="s">
        <v>798</v>
      </c>
      <c r="D1509" s="370"/>
      <c r="E1509" s="371"/>
      <c r="F1509" s="197">
        <v>80000</v>
      </c>
      <c r="G1509" s="198">
        <v>1</v>
      </c>
      <c r="H1509" s="199">
        <v>2</v>
      </c>
      <c r="I1509" s="165">
        <f t="shared" ref="I1509:I1511" si="794">F1509*G1509*H1509</f>
        <v>160000</v>
      </c>
      <c r="J1509" s="165"/>
      <c r="K1509" s="165"/>
      <c r="L1509" s="177">
        <f>I1509+J1509</f>
        <v>160000</v>
      </c>
    </row>
    <row r="1510" spans="2:12">
      <c r="B1510" s="69"/>
      <c r="C1510" s="212"/>
      <c r="D1510" s="372"/>
      <c r="E1510" s="373"/>
      <c r="F1510" s="185"/>
      <c r="G1510" s="186"/>
      <c r="H1510" s="187"/>
      <c r="I1510" s="142">
        <f t="shared" si="794"/>
        <v>0</v>
      </c>
      <c r="J1510" s="142"/>
      <c r="K1510" s="142"/>
      <c r="L1510" s="177">
        <f t="shared" ref="L1510:L1511" si="795">I1510+J1510</f>
        <v>0</v>
      </c>
    </row>
    <row r="1511" spans="2:12">
      <c r="B1511" s="69"/>
      <c r="C1511" s="213"/>
      <c r="D1511" s="388"/>
      <c r="E1511" s="389"/>
      <c r="F1511" s="191"/>
      <c r="G1511" s="192"/>
      <c r="H1511" s="193"/>
      <c r="I1511" s="150">
        <f t="shared" si="794"/>
        <v>0</v>
      </c>
      <c r="J1511" s="150"/>
      <c r="K1511" s="150"/>
      <c r="L1511" s="177">
        <f t="shared" si="795"/>
        <v>0</v>
      </c>
    </row>
    <row r="1512" spans="2:12">
      <c r="B1512" s="130" t="s">
        <v>63</v>
      </c>
      <c r="C1512" s="131" t="s">
        <v>13</v>
      </c>
      <c r="D1512" s="390"/>
      <c r="E1512" s="391"/>
      <c r="F1512" s="162"/>
      <c r="G1512" s="163"/>
      <c r="H1512" s="164"/>
      <c r="I1512" s="162">
        <f>SUM(I1513:I1515)</f>
        <v>0</v>
      </c>
      <c r="J1512" s="162">
        <f>SUM(J1513:J1515)</f>
        <v>0</v>
      </c>
      <c r="K1512" s="162"/>
      <c r="L1512" s="176">
        <f>SUM(L1513:L1515)</f>
        <v>0</v>
      </c>
    </row>
    <row r="1513" spans="2:12">
      <c r="B1513" s="69"/>
      <c r="C1513" s="200"/>
      <c r="D1513" s="370"/>
      <c r="E1513" s="371"/>
      <c r="F1513" s="197"/>
      <c r="G1513" s="198"/>
      <c r="H1513" s="199">
        <v>2</v>
      </c>
      <c r="I1513" s="165">
        <f>F1513*G1513*H1513</f>
        <v>0</v>
      </c>
      <c r="J1513" s="165"/>
      <c r="K1513" s="165"/>
      <c r="L1513" s="177">
        <f>I1513+J1513</f>
        <v>0</v>
      </c>
    </row>
    <row r="1514" spans="2:12">
      <c r="B1514" s="69"/>
      <c r="C1514" s="201"/>
      <c r="D1514" s="372"/>
      <c r="E1514" s="373"/>
      <c r="F1514" s="185"/>
      <c r="G1514" s="186"/>
      <c r="H1514" s="187"/>
      <c r="I1514" s="142">
        <f t="shared" ref="I1514:I1515" si="796">F1514*G1514*H1514</f>
        <v>0</v>
      </c>
      <c r="J1514" s="142"/>
      <c r="K1514" s="142"/>
      <c r="L1514" s="177">
        <f t="shared" ref="L1514:L1515" si="797">I1514+J1514</f>
        <v>0</v>
      </c>
    </row>
    <row r="1515" spans="2:12" ht="14.25" thickBot="1">
      <c r="B1515" s="71"/>
      <c r="C1515" s="202"/>
      <c r="D1515" s="374"/>
      <c r="E1515" s="375"/>
      <c r="F1515" s="188"/>
      <c r="G1515" s="189"/>
      <c r="H1515" s="190"/>
      <c r="I1515" s="143">
        <f t="shared" si="796"/>
        <v>0</v>
      </c>
      <c r="J1515" s="143"/>
      <c r="K1515" s="143"/>
      <c r="L1515" s="177">
        <f t="shared" si="797"/>
        <v>0</v>
      </c>
    </row>
    <row r="1516" spans="2:12" ht="30.75" customHeight="1" thickBot="1">
      <c r="B1516" s="291" t="s">
        <v>898</v>
      </c>
      <c r="C1516" s="107" t="s">
        <v>13</v>
      </c>
      <c r="D1516" s="386" t="s">
        <v>26</v>
      </c>
      <c r="E1516" s="387"/>
      <c r="F1516" s="208">
        <v>9000</v>
      </c>
      <c r="G1516" s="209">
        <v>20</v>
      </c>
      <c r="H1516" s="210">
        <v>2</v>
      </c>
      <c r="I1516" s="147">
        <f>F1516*G1516*H1516</f>
        <v>360000</v>
      </c>
      <c r="J1516" s="147"/>
      <c r="K1516" s="147"/>
      <c r="L1516" s="171">
        <f>I1516+J1516</f>
        <v>360000</v>
      </c>
    </row>
    <row r="1517" spans="2:12">
      <c r="B1517" s="129" t="s">
        <v>28</v>
      </c>
      <c r="C1517" s="106" t="s">
        <v>13</v>
      </c>
      <c r="D1517" s="380"/>
      <c r="E1517" s="381"/>
      <c r="F1517" s="144"/>
      <c r="G1517" s="145"/>
      <c r="H1517" s="146"/>
      <c r="I1517" s="144">
        <f t="shared" ref="I1517:J1517" si="798">SUM(I1518:I1520)</f>
        <v>2400000</v>
      </c>
      <c r="J1517" s="144">
        <f t="shared" si="798"/>
        <v>0</v>
      </c>
      <c r="K1517" s="144"/>
      <c r="L1517" s="170">
        <f t="shared" ref="L1517" si="799">SUM(L1518:L1520)</f>
        <v>2400000</v>
      </c>
    </row>
    <row r="1518" spans="2:12">
      <c r="B1518" s="69"/>
      <c r="C1518" s="200"/>
      <c r="D1518" s="370"/>
      <c r="E1518" s="371"/>
      <c r="F1518" s="197">
        <v>60000</v>
      </c>
      <c r="G1518" s="198">
        <v>20</v>
      </c>
      <c r="H1518" s="199">
        <v>2</v>
      </c>
      <c r="I1518" s="165">
        <f t="shared" ref="I1518:I1519" si="800">F1518*G1518*H1518</f>
        <v>2400000</v>
      </c>
      <c r="J1518" s="165"/>
      <c r="K1518" s="165"/>
      <c r="L1518" s="177">
        <f>I1518+J1518</f>
        <v>2400000</v>
      </c>
    </row>
    <row r="1519" spans="2:12">
      <c r="B1519" s="69"/>
      <c r="C1519" s="201"/>
      <c r="D1519" s="372"/>
      <c r="E1519" s="373"/>
      <c r="F1519" s="185"/>
      <c r="G1519" s="186"/>
      <c r="H1519" s="187"/>
      <c r="I1519" s="142">
        <f t="shared" si="800"/>
        <v>0</v>
      </c>
      <c r="J1519" s="142"/>
      <c r="K1519" s="142"/>
      <c r="L1519" s="177">
        <f t="shared" ref="L1519:L1520" si="801">I1519+J1519</f>
        <v>0</v>
      </c>
    </row>
    <row r="1520" spans="2:12" ht="14.25" thickBot="1">
      <c r="B1520" s="71"/>
      <c r="C1520" s="202"/>
      <c r="D1520" s="374"/>
      <c r="E1520" s="375"/>
      <c r="F1520" s="188"/>
      <c r="G1520" s="189"/>
      <c r="H1520" s="190"/>
      <c r="I1520" s="143">
        <f>F1520*G1520*H1520</f>
        <v>0</v>
      </c>
      <c r="J1520" s="143"/>
      <c r="K1520" s="143"/>
      <c r="L1520" s="177">
        <f t="shared" si="801"/>
        <v>0</v>
      </c>
    </row>
    <row r="1521" spans="1:12">
      <c r="B1521" s="105" t="s">
        <v>29</v>
      </c>
      <c r="C1521" s="107" t="s">
        <v>13</v>
      </c>
      <c r="D1521" s="384" t="s">
        <v>29</v>
      </c>
      <c r="E1521" s="385"/>
      <c r="F1521" s="147"/>
      <c r="G1521" s="148"/>
      <c r="H1521" s="149"/>
      <c r="I1521" s="147">
        <f t="shared" ref="I1521:J1521" si="802">SUM(I1522:I1524)</f>
        <v>800000</v>
      </c>
      <c r="J1521" s="147">
        <f t="shared" si="802"/>
        <v>0</v>
      </c>
      <c r="K1521" s="147"/>
      <c r="L1521" s="171">
        <f t="shared" ref="L1521" si="803">SUM(L1522:L1524)</f>
        <v>800000</v>
      </c>
    </row>
    <row r="1522" spans="1:12">
      <c r="B1522" s="69"/>
      <c r="C1522" s="70" t="s">
        <v>64</v>
      </c>
      <c r="D1522" s="372"/>
      <c r="E1522" s="373"/>
      <c r="F1522" s="185">
        <v>20000</v>
      </c>
      <c r="G1522" s="186">
        <v>20</v>
      </c>
      <c r="H1522" s="187">
        <v>2</v>
      </c>
      <c r="I1522" s="142">
        <f t="shared" ref="I1522:I1524" si="804">F1522*G1522*H1522</f>
        <v>800000</v>
      </c>
      <c r="J1522" s="142"/>
      <c r="K1522" s="142"/>
      <c r="L1522" s="172">
        <f>I1522+J1522</f>
        <v>800000</v>
      </c>
    </row>
    <row r="1523" spans="1:12">
      <c r="B1523" s="69"/>
      <c r="C1523" s="70" t="s">
        <v>65</v>
      </c>
      <c r="D1523" s="372"/>
      <c r="E1523" s="373"/>
      <c r="F1523" s="185"/>
      <c r="G1523" s="186"/>
      <c r="H1523" s="187"/>
      <c r="I1523" s="142">
        <f t="shared" si="804"/>
        <v>0</v>
      </c>
      <c r="J1523" s="142"/>
      <c r="K1523" s="142"/>
      <c r="L1523" s="172">
        <f t="shared" ref="L1523:L1524" si="805">I1523+J1523</f>
        <v>0</v>
      </c>
    </row>
    <row r="1524" spans="1:12" ht="14.25" thickBot="1">
      <c r="B1524" s="71"/>
      <c r="C1524" s="72"/>
      <c r="D1524" s="374"/>
      <c r="E1524" s="375"/>
      <c r="F1524" s="188"/>
      <c r="G1524" s="189"/>
      <c r="H1524" s="190"/>
      <c r="I1524" s="143">
        <f t="shared" si="804"/>
        <v>0</v>
      </c>
      <c r="J1524" s="143"/>
      <c r="K1524" s="143"/>
      <c r="L1524" s="172">
        <f t="shared" si="805"/>
        <v>0</v>
      </c>
    </row>
    <row r="1525" spans="1:12">
      <c r="B1525" s="129" t="s">
        <v>66</v>
      </c>
      <c r="C1525" s="106" t="s">
        <v>13</v>
      </c>
      <c r="D1525" s="380"/>
      <c r="E1525" s="381"/>
      <c r="F1525" s="144"/>
      <c r="G1525" s="145"/>
      <c r="H1525" s="146"/>
      <c r="I1525" s="144">
        <f t="shared" ref="I1525:J1525" si="806">SUM(I1526:I1528)</f>
        <v>120000</v>
      </c>
      <c r="J1525" s="144">
        <f t="shared" si="806"/>
        <v>0</v>
      </c>
      <c r="K1525" s="144"/>
      <c r="L1525" s="170">
        <f t="shared" ref="L1525" si="807">SUM(L1526:L1528)</f>
        <v>120000</v>
      </c>
    </row>
    <row r="1526" spans="1:12">
      <c r="B1526" s="69"/>
      <c r="C1526" s="211" t="s">
        <v>797</v>
      </c>
      <c r="D1526" s="370"/>
      <c r="E1526" s="371"/>
      <c r="F1526" s="197">
        <v>3000</v>
      </c>
      <c r="G1526" s="198">
        <v>20</v>
      </c>
      <c r="H1526" s="199">
        <v>2</v>
      </c>
      <c r="I1526" s="165">
        <f t="shared" ref="I1526:I1528" si="808">F1526*G1526*H1526</f>
        <v>120000</v>
      </c>
      <c r="J1526" s="165"/>
      <c r="K1526" s="165"/>
      <c r="L1526" s="177">
        <f>I1526+J1526</f>
        <v>120000</v>
      </c>
    </row>
    <row r="1527" spans="1:12">
      <c r="B1527" s="69"/>
      <c r="C1527" s="70" t="s">
        <v>34</v>
      </c>
      <c r="D1527" s="372"/>
      <c r="E1527" s="373"/>
      <c r="F1527" s="185"/>
      <c r="G1527" s="186"/>
      <c r="H1527" s="187"/>
      <c r="I1527" s="142">
        <f t="shared" si="808"/>
        <v>0</v>
      </c>
      <c r="J1527" s="142"/>
      <c r="K1527" s="142"/>
      <c r="L1527" s="177">
        <f t="shared" ref="L1527:L1528" si="809">I1527+J1527</f>
        <v>0</v>
      </c>
    </row>
    <row r="1528" spans="1:12" ht="14.25" thickBot="1">
      <c r="B1528" s="71"/>
      <c r="C1528" s="72"/>
      <c r="D1528" s="374"/>
      <c r="E1528" s="375"/>
      <c r="F1528" s="188"/>
      <c r="G1528" s="189"/>
      <c r="H1528" s="190"/>
      <c r="I1528" s="143">
        <f t="shared" si="808"/>
        <v>0</v>
      </c>
      <c r="J1528" s="143"/>
      <c r="K1528" s="143"/>
      <c r="L1528" s="177">
        <f t="shared" si="809"/>
        <v>0</v>
      </c>
    </row>
    <row r="1529" spans="1:12">
      <c r="B1529" s="105" t="s">
        <v>67</v>
      </c>
      <c r="C1529" s="107" t="s">
        <v>13</v>
      </c>
      <c r="D1529" s="382">
        <f>I1529/(I1490+I1491+I1494+I1498+I1507+I1516+I1517+I1521+I1525)</f>
        <v>7.0198660963659287E-2</v>
      </c>
      <c r="E1529" s="383"/>
      <c r="F1529" s="147"/>
      <c r="G1529" s="148"/>
      <c r="H1529" s="149"/>
      <c r="I1529" s="147">
        <f t="shared" ref="I1529:J1529" si="810">SUM(I1530:I1532)</f>
        <v>1126000</v>
      </c>
      <c r="J1529" s="147">
        <f t="shared" si="810"/>
        <v>0</v>
      </c>
      <c r="K1529" s="147"/>
      <c r="L1529" s="171">
        <f t="shared" ref="L1529" si="811">SUM(L1530:L1532)</f>
        <v>1126000</v>
      </c>
    </row>
    <row r="1530" spans="1:12" ht="16.5" customHeight="1">
      <c r="B1530" s="376" t="s">
        <v>81</v>
      </c>
      <c r="C1530" s="70" t="s">
        <v>27</v>
      </c>
      <c r="D1530" s="372"/>
      <c r="E1530" s="373"/>
      <c r="F1530" s="185">
        <v>33000</v>
      </c>
      <c r="G1530" s="186">
        <v>1</v>
      </c>
      <c r="H1530" s="187">
        <v>2</v>
      </c>
      <c r="I1530" s="142">
        <f t="shared" ref="I1530:I1532" si="812">F1530*G1530*H1530</f>
        <v>66000</v>
      </c>
      <c r="J1530" s="142"/>
      <c r="K1530" s="142"/>
      <c r="L1530" s="172">
        <f>I1530+J1530</f>
        <v>66000</v>
      </c>
    </row>
    <row r="1531" spans="1:12">
      <c r="B1531" s="376"/>
      <c r="C1531" s="70" t="s">
        <v>30</v>
      </c>
      <c r="D1531" s="372"/>
      <c r="E1531" s="373"/>
      <c r="F1531" s="185">
        <v>30000</v>
      </c>
      <c r="G1531" s="186">
        <v>1</v>
      </c>
      <c r="H1531" s="187">
        <v>2</v>
      </c>
      <c r="I1531" s="142">
        <f t="shared" si="812"/>
        <v>60000</v>
      </c>
      <c r="J1531" s="142"/>
      <c r="K1531" s="142"/>
      <c r="L1531" s="172">
        <f t="shared" ref="L1531:L1532" si="813">I1531+J1531</f>
        <v>60000</v>
      </c>
    </row>
    <row r="1532" spans="1:12" ht="19.5" customHeight="1" thickBot="1">
      <c r="B1532" s="377"/>
      <c r="C1532" s="72" t="s">
        <v>33</v>
      </c>
      <c r="D1532" s="374"/>
      <c r="E1532" s="375"/>
      <c r="F1532" s="188">
        <v>500000</v>
      </c>
      <c r="G1532" s="189">
        <v>1</v>
      </c>
      <c r="H1532" s="190">
        <v>2</v>
      </c>
      <c r="I1532" s="143">
        <f t="shared" si="812"/>
        <v>1000000</v>
      </c>
      <c r="J1532" s="143"/>
      <c r="K1532" s="143"/>
      <c r="L1532" s="172">
        <f t="shared" si="813"/>
        <v>1000000</v>
      </c>
    </row>
    <row r="1533" spans="1:12" ht="18" customHeight="1">
      <c r="B1533" s="124" t="s">
        <v>793</v>
      </c>
      <c r="C1533" s="125" t="s">
        <v>23</v>
      </c>
      <c r="D1533" s="378"/>
      <c r="E1533" s="379"/>
      <c r="F1533" s="126"/>
      <c r="G1533" s="127"/>
      <c r="H1533" s="128"/>
      <c r="I1533" s="126">
        <f>SUM(I1534:I1537)</f>
        <v>1300000</v>
      </c>
      <c r="J1533" s="126">
        <f>SUM(J1534:J1537)</f>
        <v>0</v>
      </c>
      <c r="K1533" s="126"/>
      <c r="L1533" s="178">
        <f>SUM(L1534:L1537)</f>
        <v>1300000</v>
      </c>
    </row>
    <row r="1534" spans="1:12">
      <c r="A1534" t="str">
        <f>B1477&amp;"식비"</f>
        <v>24식비</v>
      </c>
      <c r="B1534" s="111"/>
      <c r="C1534" s="110" t="s">
        <v>68</v>
      </c>
      <c r="D1534" s="370"/>
      <c r="E1534" s="371"/>
      <c r="F1534" s="197">
        <v>15000</v>
      </c>
      <c r="G1534" s="198">
        <v>20</v>
      </c>
      <c r="H1534" s="199">
        <v>2</v>
      </c>
      <c r="I1534" s="161">
        <f t="shared" ref="I1534:I1537" si="814">F1534*G1534*H1534</f>
        <v>600000</v>
      </c>
      <c r="J1534" s="161"/>
      <c r="K1534" s="161"/>
      <c r="L1534" s="175">
        <f>I1534+J1534</f>
        <v>600000</v>
      </c>
    </row>
    <row r="1535" spans="1:12">
      <c r="A1535" t="str">
        <f>B1477&amp;"숙박비"</f>
        <v>24숙박비</v>
      </c>
      <c r="B1535" s="111"/>
      <c r="C1535" s="112" t="s">
        <v>82</v>
      </c>
      <c r="D1535" s="372"/>
      <c r="E1535" s="373"/>
      <c r="F1535" s="191"/>
      <c r="G1535" s="192"/>
      <c r="H1535" s="193"/>
      <c r="I1535" s="166">
        <f t="shared" si="814"/>
        <v>0</v>
      </c>
      <c r="J1535" s="166"/>
      <c r="K1535" s="166"/>
      <c r="L1535" s="175">
        <f t="shared" ref="L1535:L1537" si="815">I1535+J1535</f>
        <v>0</v>
      </c>
    </row>
    <row r="1536" spans="1:12">
      <c r="A1536" t="str">
        <f>B1477&amp;"수당"</f>
        <v>24수당</v>
      </c>
      <c r="B1536" s="111"/>
      <c r="C1536" s="112" t="s">
        <v>20</v>
      </c>
      <c r="D1536" s="203"/>
      <c r="E1536" s="204"/>
      <c r="F1536" s="191">
        <v>300000</v>
      </c>
      <c r="G1536" s="192">
        <v>1</v>
      </c>
      <c r="H1536" s="193">
        <v>1</v>
      </c>
      <c r="I1536" s="166">
        <f t="shared" si="814"/>
        <v>300000</v>
      </c>
      <c r="J1536" s="166"/>
      <c r="K1536" s="166"/>
      <c r="L1536" s="175">
        <f t="shared" si="815"/>
        <v>300000</v>
      </c>
    </row>
    <row r="1537" spans="1:12" ht="14.25" thickBot="1">
      <c r="A1537" t="str">
        <f>B1477&amp;"임금"</f>
        <v>24임금</v>
      </c>
      <c r="B1537" s="113"/>
      <c r="C1537" s="114" t="s">
        <v>83</v>
      </c>
      <c r="D1537" s="374"/>
      <c r="E1537" s="375"/>
      <c r="F1537" s="188">
        <v>400000</v>
      </c>
      <c r="G1537" s="189">
        <v>1</v>
      </c>
      <c r="H1537" s="190">
        <v>1</v>
      </c>
      <c r="I1537" s="167">
        <f t="shared" si="814"/>
        <v>400000</v>
      </c>
      <c r="J1537" s="167"/>
      <c r="K1537" s="167"/>
      <c r="L1537" s="179">
        <f t="shared" si="815"/>
        <v>400000</v>
      </c>
    </row>
    <row r="1538" spans="1:12" ht="37.9" customHeight="1"/>
    <row r="1539" spans="1:12" ht="37.9" customHeight="1" thickBot="1"/>
    <row r="1540" spans="1:12" ht="33.75" customHeight="1">
      <c r="B1540" s="123" t="s">
        <v>69</v>
      </c>
      <c r="C1540" s="427" t="s">
        <v>43</v>
      </c>
      <c r="D1540" s="427"/>
      <c r="E1540" s="96" t="s">
        <v>790</v>
      </c>
      <c r="F1540" s="96" t="s">
        <v>44</v>
      </c>
      <c r="G1540" s="96" t="s">
        <v>45</v>
      </c>
      <c r="H1540" s="96" t="s">
        <v>46</v>
      </c>
      <c r="I1540" s="96" t="s">
        <v>47</v>
      </c>
      <c r="J1540" s="96" t="s">
        <v>48</v>
      </c>
      <c r="K1540" s="135"/>
      <c r="L1540" s="65"/>
    </row>
    <row r="1541" spans="1:12" ht="24.75" customHeight="1" thickBot="1">
      <c r="B1541" s="296">
        <f>B1477+1</f>
        <v>25</v>
      </c>
      <c r="C1541" s="428" t="s">
        <v>800</v>
      </c>
      <c r="D1541" s="428"/>
      <c r="E1541" s="141" t="s">
        <v>791</v>
      </c>
      <c r="F1541" s="141">
        <v>3</v>
      </c>
      <c r="G1541" s="215">
        <v>30</v>
      </c>
      <c r="H1541" s="141">
        <v>20</v>
      </c>
      <c r="I1541" s="141">
        <v>2</v>
      </c>
      <c r="J1541" s="104">
        <f>H1541*I1541</f>
        <v>40</v>
      </c>
      <c r="K1541" s="136"/>
      <c r="L1541" s="66"/>
    </row>
    <row r="1542" spans="1:12" ht="14.25" thickBot="1">
      <c r="B1542" s="64"/>
      <c r="C1542" s="64"/>
      <c r="D1542" s="64"/>
      <c r="E1542" s="64"/>
      <c r="F1542" s="64"/>
      <c r="G1542" s="64"/>
      <c r="H1542" s="64"/>
      <c r="I1542" s="64"/>
      <c r="J1542" s="64"/>
      <c r="K1542" s="137"/>
      <c r="L1542" s="64"/>
    </row>
    <row r="1543" spans="1:12" ht="18.75" customHeight="1">
      <c r="B1543" s="421" t="s">
        <v>80</v>
      </c>
      <c r="C1543" s="422"/>
      <c r="D1543" s="422"/>
      <c r="E1543" s="423" t="s">
        <v>785</v>
      </c>
      <c r="F1543" s="422"/>
      <c r="G1543" s="425" t="s">
        <v>84</v>
      </c>
      <c r="H1543" s="423" t="s">
        <v>786</v>
      </c>
      <c r="I1543" s="423" t="s">
        <v>787</v>
      </c>
      <c r="J1543" s="408" t="s">
        <v>784</v>
      </c>
      <c r="K1543" s="138"/>
      <c r="L1543" s="64"/>
    </row>
    <row r="1544" spans="1:12" ht="47.25" customHeight="1">
      <c r="B1544" s="97" t="s">
        <v>22</v>
      </c>
      <c r="C1544" s="98" t="s">
        <v>23</v>
      </c>
      <c r="D1544" s="216" t="s">
        <v>801</v>
      </c>
      <c r="E1544" s="424"/>
      <c r="F1544" s="424"/>
      <c r="G1544" s="426"/>
      <c r="H1544" s="424"/>
      <c r="I1544" s="424"/>
      <c r="J1544" s="409"/>
      <c r="K1544" s="139"/>
      <c r="L1544" s="64"/>
    </row>
    <row r="1545" spans="1:12" ht="18" customHeight="1">
      <c r="B1545" s="67" t="s">
        <v>23</v>
      </c>
      <c r="C1545" s="121">
        <f>SUM(C1546:C1547)</f>
        <v>18466192</v>
      </c>
      <c r="D1545" s="410">
        <f>ROUNDDOWN(C1546/G1541/J1541,0)</f>
        <v>14305</v>
      </c>
      <c r="E1545" s="412" t="s">
        <v>820</v>
      </c>
      <c r="F1545" s="412"/>
      <c r="G1545" s="412">
        <v>6</v>
      </c>
      <c r="H1545" s="414">
        <v>190306</v>
      </c>
      <c r="I1545" s="417">
        <v>6850</v>
      </c>
      <c r="J1545" s="419">
        <f>D1545/I1545</f>
        <v>2.0883211678832119</v>
      </c>
      <c r="K1545" s="140"/>
      <c r="L1545" s="64"/>
    </row>
    <row r="1546" spans="1:12" ht="18" customHeight="1">
      <c r="B1546" s="67" t="s">
        <v>796</v>
      </c>
      <c r="C1546" s="121">
        <f>L1553</f>
        <v>17166192</v>
      </c>
      <c r="D1546" s="410"/>
      <c r="E1546" s="412"/>
      <c r="F1546" s="412"/>
      <c r="G1546" s="412"/>
      <c r="H1546" s="415"/>
      <c r="I1546" s="417"/>
      <c r="J1546" s="419"/>
      <c r="K1546" s="140"/>
      <c r="L1546" s="64"/>
    </row>
    <row r="1547" spans="1:12" ht="18" customHeight="1" thickBot="1">
      <c r="B1547" s="68" t="s">
        <v>795</v>
      </c>
      <c r="C1547" s="122">
        <f>L1597</f>
        <v>1300000</v>
      </c>
      <c r="D1547" s="411"/>
      <c r="E1547" s="413"/>
      <c r="F1547" s="413"/>
      <c r="G1547" s="413"/>
      <c r="H1547" s="416"/>
      <c r="I1547" s="418"/>
      <c r="J1547" s="420"/>
      <c r="K1547" s="140"/>
      <c r="L1547" s="64"/>
    </row>
    <row r="1548" spans="1:12" ht="18" customHeight="1">
      <c r="B1548" s="180"/>
      <c r="C1548" s="205"/>
      <c r="D1548" s="206"/>
      <c r="E1548" s="181"/>
      <c r="F1548" s="181"/>
      <c r="G1548" s="181"/>
      <c r="H1548" s="183"/>
      <c r="I1548" s="184"/>
      <c r="J1548" s="207"/>
      <c r="K1548" s="182"/>
      <c r="L1548" s="64"/>
    </row>
    <row r="1549" spans="1:12" ht="14.25" thickBot="1">
      <c r="B1549" s="64"/>
      <c r="C1549" s="64"/>
      <c r="D1549" s="64"/>
      <c r="E1549" s="64"/>
      <c r="F1549" s="64"/>
      <c r="G1549" s="64"/>
      <c r="H1549" s="64"/>
      <c r="I1549" s="64"/>
      <c r="J1549" s="64"/>
      <c r="K1549" s="64"/>
      <c r="L1549" s="64"/>
    </row>
    <row r="1550" spans="1:12" ht="19.5" customHeight="1" thickBot="1">
      <c r="B1550" s="64"/>
      <c r="C1550" s="64"/>
      <c r="D1550" s="64"/>
      <c r="E1550" s="64"/>
      <c r="F1550" s="297" t="s">
        <v>75</v>
      </c>
      <c r="G1550" s="298"/>
      <c r="H1550" s="298"/>
      <c r="I1550" s="300"/>
      <c r="J1550" s="301" t="s">
        <v>35</v>
      </c>
      <c r="K1550" s="302"/>
      <c r="L1550" s="303" t="s">
        <v>77</v>
      </c>
    </row>
    <row r="1551" spans="1:12" ht="18.75" customHeight="1" thickBot="1">
      <c r="B1551" s="75" t="s">
        <v>31</v>
      </c>
      <c r="C1551" s="76" t="s">
        <v>51</v>
      </c>
      <c r="D1551" s="404" t="s">
        <v>52</v>
      </c>
      <c r="E1551" s="405"/>
      <c r="F1551" s="75" t="s">
        <v>53</v>
      </c>
      <c r="G1551" s="76" t="s">
        <v>54</v>
      </c>
      <c r="H1551" s="77" t="s">
        <v>21</v>
      </c>
      <c r="I1551" s="75" t="s">
        <v>49</v>
      </c>
      <c r="J1551" s="132" t="s">
        <v>788</v>
      </c>
      <c r="K1551" s="304" t="s">
        <v>789</v>
      </c>
      <c r="L1551" s="303" t="s">
        <v>49</v>
      </c>
    </row>
    <row r="1552" spans="1:12" ht="21" customHeight="1" thickBot="1">
      <c r="B1552" s="78" t="s">
        <v>23</v>
      </c>
      <c r="C1552" s="79"/>
      <c r="D1552" s="404"/>
      <c r="E1552" s="405"/>
      <c r="F1552" s="80"/>
      <c r="G1552" s="81"/>
      <c r="H1552" s="82"/>
      <c r="I1552" s="83">
        <f>I1553+I1597</f>
        <v>18466192</v>
      </c>
      <c r="J1552" s="133"/>
      <c r="K1552" s="133"/>
      <c r="L1552" s="168">
        <f>L1553+L1597</f>
        <v>18466192</v>
      </c>
    </row>
    <row r="1553" spans="1:12" ht="21.75" customHeight="1" thickBot="1">
      <c r="A1553" t="str">
        <f>B1541&amp;"훈련비"</f>
        <v>25훈련비</v>
      </c>
      <c r="B1553" s="99" t="s">
        <v>794</v>
      </c>
      <c r="C1553" s="100" t="s">
        <v>23</v>
      </c>
      <c r="D1553" s="406"/>
      <c r="E1553" s="407"/>
      <c r="F1553" s="101"/>
      <c r="G1553" s="102"/>
      <c r="H1553" s="103"/>
      <c r="I1553" s="101">
        <f>I1554+I1555+I1558+I1562+I1571+I1580+I1581+I1585+I1589+I1593</f>
        <v>17166192</v>
      </c>
      <c r="J1553" s="101">
        <f>J1554+J1555+J1558+J1562+J1571+J1580+J1581+J1585+J1589+J1593</f>
        <v>0</v>
      </c>
      <c r="K1553" s="101"/>
      <c r="L1553" s="169">
        <f>L1554+L1555+L1558+L1562+L1571+L1580+L1581+L1585+L1589+L1593</f>
        <v>17166192</v>
      </c>
    </row>
    <row r="1554" spans="1:12" ht="14.25" thickBot="1">
      <c r="B1554" s="105" t="s">
        <v>55</v>
      </c>
      <c r="C1554" s="106" t="s">
        <v>13</v>
      </c>
      <c r="D1554" s="401" t="s">
        <v>55</v>
      </c>
      <c r="E1554" s="402"/>
      <c r="F1554" s="288">
        <v>12506</v>
      </c>
      <c r="G1554" s="289">
        <v>16</v>
      </c>
      <c r="H1554" s="290">
        <v>2</v>
      </c>
      <c r="I1554" s="144">
        <f>F1554*G1554*H1554</f>
        <v>400192</v>
      </c>
      <c r="J1554" s="144"/>
      <c r="K1554" s="144"/>
      <c r="L1554" s="170">
        <f>I1554+J1554</f>
        <v>400192</v>
      </c>
    </row>
    <row r="1555" spans="1:12">
      <c r="B1555" s="105" t="s">
        <v>56</v>
      </c>
      <c r="C1555" s="107" t="s">
        <v>13</v>
      </c>
      <c r="D1555" s="384"/>
      <c r="E1555" s="403"/>
      <c r="F1555" s="147"/>
      <c r="G1555" s="148"/>
      <c r="H1555" s="149"/>
      <c r="I1555" s="147">
        <f t="shared" ref="I1555:J1555" si="816">SUM(I1556:I1557)</f>
        <v>0</v>
      </c>
      <c r="J1555" s="147">
        <f t="shared" si="816"/>
        <v>0</v>
      </c>
      <c r="K1555" s="147"/>
      <c r="L1555" s="171">
        <f t="shared" ref="L1555" si="817">SUM(L1556:L1557)</f>
        <v>0</v>
      </c>
    </row>
    <row r="1556" spans="1:12">
      <c r="B1556" s="69"/>
      <c r="C1556" s="70" t="s">
        <v>57</v>
      </c>
      <c r="D1556" s="372"/>
      <c r="E1556" s="392"/>
      <c r="F1556" s="185"/>
      <c r="G1556" s="186"/>
      <c r="H1556" s="187"/>
      <c r="I1556" s="142">
        <f>F1556*G1556*H1556</f>
        <v>0</v>
      </c>
      <c r="J1556" s="142"/>
      <c r="K1556" s="142"/>
      <c r="L1556" s="172">
        <f>I1556+J1556</f>
        <v>0</v>
      </c>
    </row>
    <row r="1557" spans="1:12" ht="14.25" thickBot="1">
      <c r="B1557" s="71"/>
      <c r="C1557" s="72"/>
      <c r="D1557" s="374"/>
      <c r="E1557" s="399"/>
      <c r="F1557" s="188"/>
      <c r="G1557" s="189"/>
      <c r="H1557" s="190"/>
      <c r="I1557" s="143">
        <f>F1557*G1557*H1557</f>
        <v>0</v>
      </c>
      <c r="J1557" s="143"/>
      <c r="K1557" s="143"/>
      <c r="L1557" s="172">
        <f>I1557+J1557</f>
        <v>0</v>
      </c>
    </row>
    <row r="1558" spans="1:12">
      <c r="B1558" s="105" t="s">
        <v>58</v>
      </c>
      <c r="C1558" s="107" t="s">
        <v>13</v>
      </c>
      <c r="D1558" s="384"/>
      <c r="E1558" s="403"/>
      <c r="F1558" s="147"/>
      <c r="G1558" s="148"/>
      <c r="H1558" s="149"/>
      <c r="I1558" s="147">
        <f t="shared" ref="I1558:J1558" si="818">SUM(I1559:I1561)</f>
        <v>1800000</v>
      </c>
      <c r="J1558" s="147">
        <f t="shared" si="818"/>
        <v>0</v>
      </c>
      <c r="K1558" s="147"/>
      <c r="L1558" s="171">
        <f t="shared" ref="L1558" si="819">SUM(L1559:L1561)</f>
        <v>1800000</v>
      </c>
    </row>
    <row r="1559" spans="1:12">
      <c r="B1559" s="69"/>
      <c r="C1559" s="70" t="s">
        <v>57</v>
      </c>
      <c r="D1559" s="372"/>
      <c r="E1559" s="392"/>
      <c r="F1559" s="185">
        <v>900000</v>
      </c>
      <c r="G1559" s="186">
        <v>1</v>
      </c>
      <c r="H1559" s="187">
        <v>2</v>
      </c>
      <c r="I1559" s="142">
        <f t="shared" ref="I1559:I1561" si="820">F1559*G1559*H1559</f>
        <v>1800000</v>
      </c>
      <c r="J1559" s="142"/>
      <c r="K1559" s="142"/>
      <c r="L1559" s="172">
        <f>I1559+J1559</f>
        <v>1800000</v>
      </c>
    </row>
    <row r="1560" spans="1:12">
      <c r="B1560" s="69"/>
      <c r="C1560" s="70"/>
      <c r="D1560" s="372"/>
      <c r="E1560" s="392"/>
      <c r="F1560" s="185"/>
      <c r="G1560" s="186"/>
      <c r="H1560" s="187"/>
      <c r="I1560" s="142">
        <f t="shared" si="820"/>
        <v>0</v>
      </c>
      <c r="J1560" s="142"/>
      <c r="K1560" s="142"/>
      <c r="L1560" s="172">
        <f t="shared" ref="L1560:L1561" si="821">I1560+J1560</f>
        <v>0</v>
      </c>
    </row>
    <row r="1561" spans="1:12" ht="14.25" thickBot="1">
      <c r="B1561" s="71"/>
      <c r="C1561" s="72"/>
      <c r="D1561" s="374"/>
      <c r="E1561" s="399"/>
      <c r="F1561" s="191"/>
      <c r="G1561" s="192"/>
      <c r="H1561" s="193"/>
      <c r="I1561" s="143">
        <f t="shared" si="820"/>
        <v>0</v>
      </c>
      <c r="J1561" s="143"/>
      <c r="K1561" s="143"/>
      <c r="L1561" s="172">
        <f t="shared" si="821"/>
        <v>0</v>
      </c>
    </row>
    <row r="1562" spans="1:12">
      <c r="B1562" s="105" t="s">
        <v>24</v>
      </c>
      <c r="C1562" s="108" t="s">
        <v>13</v>
      </c>
      <c r="D1562" s="380"/>
      <c r="E1562" s="400"/>
      <c r="F1562" s="151"/>
      <c r="G1562" s="152"/>
      <c r="H1562" s="153"/>
      <c r="I1562" s="151">
        <f>I1563+I1567</f>
        <v>10000000</v>
      </c>
      <c r="J1562" s="151">
        <f>J1563+J1567</f>
        <v>0</v>
      </c>
      <c r="K1562" s="151"/>
      <c r="L1562" s="173">
        <f>L1563+L1567</f>
        <v>10000000</v>
      </c>
    </row>
    <row r="1563" spans="1:12">
      <c r="B1563" s="73" t="s">
        <v>59</v>
      </c>
      <c r="C1563" s="109" t="s">
        <v>13</v>
      </c>
      <c r="D1563" s="397"/>
      <c r="E1563" s="398"/>
      <c r="F1563" s="154"/>
      <c r="G1563" s="155"/>
      <c r="H1563" s="156"/>
      <c r="I1563" s="154">
        <f t="shared" ref="I1563:J1563" si="822">SUM(I1564:I1566)</f>
        <v>2000000</v>
      </c>
      <c r="J1563" s="154">
        <f t="shared" si="822"/>
        <v>0</v>
      </c>
      <c r="K1563" s="154"/>
      <c r="L1563" s="174">
        <f>SUM(L1564:L1566)</f>
        <v>2000000</v>
      </c>
    </row>
    <row r="1564" spans="1:12">
      <c r="B1564" s="69"/>
      <c r="C1564" s="194" t="s">
        <v>798</v>
      </c>
      <c r="D1564" s="372" t="s">
        <v>85</v>
      </c>
      <c r="E1564" s="392"/>
      <c r="F1564" s="185">
        <v>100000</v>
      </c>
      <c r="G1564" s="186">
        <v>10</v>
      </c>
      <c r="H1564" s="187">
        <v>2</v>
      </c>
      <c r="I1564" s="142">
        <f t="shared" ref="I1564:I1566" si="823">F1564*G1564*H1564</f>
        <v>2000000</v>
      </c>
      <c r="J1564" s="142"/>
      <c r="K1564" s="142"/>
      <c r="L1564" s="172">
        <f>I1564+J1564</f>
        <v>2000000</v>
      </c>
    </row>
    <row r="1565" spans="1:12">
      <c r="B1565" s="69"/>
      <c r="C1565" s="194" t="s">
        <v>60</v>
      </c>
      <c r="D1565" s="372" t="s">
        <v>86</v>
      </c>
      <c r="E1565" s="392"/>
      <c r="F1565" s="185"/>
      <c r="G1565" s="186"/>
      <c r="H1565" s="187"/>
      <c r="I1565" s="142">
        <f t="shared" si="823"/>
        <v>0</v>
      </c>
      <c r="J1565" s="142"/>
      <c r="K1565" s="142"/>
      <c r="L1565" s="172">
        <f t="shared" ref="L1565:L1566" si="824">I1565+J1565</f>
        <v>0</v>
      </c>
    </row>
    <row r="1566" spans="1:12" ht="14.25" thickBot="1">
      <c r="B1566" s="74"/>
      <c r="C1566" s="195" t="s">
        <v>60</v>
      </c>
      <c r="D1566" s="393" t="s">
        <v>87</v>
      </c>
      <c r="E1566" s="394"/>
      <c r="F1566" s="191"/>
      <c r="G1566" s="192"/>
      <c r="H1566" s="193"/>
      <c r="I1566" s="157">
        <f t="shared" si="823"/>
        <v>0</v>
      </c>
      <c r="J1566" s="157"/>
      <c r="K1566" s="157"/>
      <c r="L1566" s="172">
        <f t="shared" si="824"/>
        <v>0</v>
      </c>
    </row>
    <row r="1567" spans="1:12">
      <c r="B1567" s="69" t="s">
        <v>61</v>
      </c>
      <c r="C1567" s="110" t="s">
        <v>13</v>
      </c>
      <c r="D1567" s="397"/>
      <c r="E1567" s="398"/>
      <c r="F1567" s="158"/>
      <c r="G1567" s="159"/>
      <c r="H1567" s="160"/>
      <c r="I1567" s="161">
        <f t="shared" ref="I1567:J1567" si="825">SUM(I1568:I1570)</f>
        <v>8000000</v>
      </c>
      <c r="J1567" s="161">
        <f t="shared" si="825"/>
        <v>0</v>
      </c>
      <c r="K1567" s="161"/>
      <c r="L1567" s="175">
        <f>SUM(L1568:L1570)</f>
        <v>8000000</v>
      </c>
    </row>
    <row r="1568" spans="1:12">
      <c r="B1568" s="69"/>
      <c r="C1568" s="194" t="s">
        <v>799</v>
      </c>
      <c r="D1568" s="372" t="s">
        <v>85</v>
      </c>
      <c r="E1568" s="392"/>
      <c r="F1568" s="185">
        <v>200000</v>
      </c>
      <c r="G1568" s="186">
        <v>20</v>
      </c>
      <c r="H1568" s="187">
        <v>2</v>
      </c>
      <c r="I1568" s="142">
        <f t="shared" ref="I1568:I1570" si="826">F1568*G1568*H1568</f>
        <v>8000000</v>
      </c>
      <c r="J1568" s="142"/>
      <c r="K1568" s="142"/>
      <c r="L1568" s="172">
        <f>I1568+J1568</f>
        <v>8000000</v>
      </c>
    </row>
    <row r="1569" spans="2:12">
      <c r="B1569" s="69"/>
      <c r="C1569" s="194" t="s">
        <v>60</v>
      </c>
      <c r="D1569" s="372" t="s">
        <v>86</v>
      </c>
      <c r="E1569" s="392"/>
      <c r="F1569" s="185"/>
      <c r="G1569" s="186"/>
      <c r="H1569" s="187"/>
      <c r="I1569" s="142">
        <f t="shared" si="826"/>
        <v>0</v>
      </c>
      <c r="J1569" s="142"/>
      <c r="K1569" s="142"/>
      <c r="L1569" s="172">
        <f t="shared" ref="L1569:L1570" si="827">I1569+J1569</f>
        <v>0</v>
      </c>
    </row>
    <row r="1570" spans="2:12" ht="14.25" thickBot="1">
      <c r="B1570" s="71"/>
      <c r="C1570" s="196" t="s">
        <v>60</v>
      </c>
      <c r="D1570" s="393" t="s">
        <v>87</v>
      </c>
      <c r="E1570" s="394"/>
      <c r="F1570" s="185"/>
      <c r="G1570" s="186"/>
      <c r="H1570" s="187"/>
      <c r="I1570" s="143">
        <f t="shared" si="826"/>
        <v>0</v>
      </c>
      <c r="J1570" s="143"/>
      <c r="K1570" s="143"/>
      <c r="L1570" s="172">
        <f t="shared" si="827"/>
        <v>0</v>
      </c>
    </row>
    <row r="1571" spans="2:12">
      <c r="B1571" s="105" t="s">
        <v>62</v>
      </c>
      <c r="C1571" s="108" t="s">
        <v>13</v>
      </c>
      <c r="D1571" s="395"/>
      <c r="E1571" s="396"/>
      <c r="F1571" s="151"/>
      <c r="G1571" s="152"/>
      <c r="H1571" s="153"/>
      <c r="I1571" s="151">
        <f>I1572+I1576</f>
        <v>160000</v>
      </c>
      <c r="J1571" s="151">
        <f>J1572+J1576</f>
        <v>0</v>
      </c>
      <c r="K1571" s="151"/>
      <c r="L1571" s="173">
        <f>L1572+L1576</f>
        <v>160000</v>
      </c>
    </row>
    <row r="1572" spans="2:12">
      <c r="B1572" s="130" t="s">
        <v>25</v>
      </c>
      <c r="C1572" s="131" t="s">
        <v>13</v>
      </c>
      <c r="D1572" s="390"/>
      <c r="E1572" s="391"/>
      <c r="F1572" s="162"/>
      <c r="G1572" s="163"/>
      <c r="H1572" s="164"/>
      <c r="I1572" s="162">
        <f>SUM(I1573:I1575)</f>
        <v>160000</v>
      </c>
      <c r="J1572" s="162">
        <f>SUM(J1573:J1575)</f>
        <v>0</v>
      </c>
      <c r="K1572" s="162"/>
      <c r="L1572" s="176">
        <f>SUM(L1573:L1575)</f>
        <v>160000</v>
      </c>
    </row>
    <row r="1573" spans="2:12">
      <c r="B1573" s="69"/>
      <c r="C1573" s="214" t="s">
        <v>798</v>
      </c>
      <c r="D1573" s="370"/>
      <c r="E1573" s="371"/>
      <c r="F1573" s="197">
        <v>80000</v>
      </c>
      <c r="G1573" s="198">
        <v>1</v>
      </c>
      <c r="H1573" s="199">
        <v>2</v>
      </c>
      <c r="I1573" s="165">
        <f t="shared" ref="I1573:I1575" si="828">F1573*G1573*H1573</f>
        <v>160000</v>
      </c>
      <c r="J1573" s="165"/>
      <c r="K1573" s="165"/>
      <c r="L1573" s="177">
        <f>I1573+J1573</f>
        <v>160000</v>
      </c>
    </row>
    <row r="1574" spans="2:12">
      <c r="B1574" s="69"/>
      <c r="C1574" s="212"/>
      <c r="D1574" s="372"/>
      <c r="E1574" s="373"/>
      <c r="F1574" s="185"/>
      <c r="G1574" s="186"/>
      <c r="H1574" s="187"/>
      <c r="I1574" s="142">
        <f t="shared" si="828"/>
        <v>0</v>
      </c>
      <c r="J1574" s="142"/>
      <c r="K1574" s="142"/>
      <c r="L1574" s="177">
        <f t="shared" ref="L1574:L1575" si="829">I1574+J1574</f>
        <v>0</v>
      </c>
    </row>
    <row r="1575" spans="2:12">
      <c r="B1575" s="69"/>
      <c r="C1575" s="213"/>
      <c r="D1575" s="388"/>
      <c r="E1575" s="389"/>
      <c r="F1575" s="191"/>
      <c r="G1575" s="192"/>
      <c r="H1575" s="193"/>
      <c r="I1575" s="150">
        <f t="shared" si="828"/>
        <v>0</v>
      </c>
      <c r="J1575" s="150"/>
      <c r="K1575" s="150"/>
      <c r="L1575" s="177">
        <f t="shared" si="829"/>
        <v>0</v>
      </c>
    </row>
    <row r="1576" spans="2:12">
      <c r="B1576" s="130" t="s">
        <v>63</v>
      </c>
      <c r="C1576" s="131" t="s">
        <v>13</v>
      </c>
      <c r="D1576" s="390"/>
      <c r="E1576" s="391"/>
      <c r="F1576" s="162"/>
      <c r="G1576" s="163"/>
      <c r="H1576" s="164"/>
      <c r="I1576" s="162">
        <f>SUM(I1577:I1579)</f>
        <v>0</v>
      </c>
      <c r="J1576" s="162">
        <f>SUM(J1577:J1579)</f>
        <v>0</v>
      </c>
      <c r="K1576" s="162"/>
      <c r="L1576" s="176">
        <f>SUM(L1577:L1579)</f>
        <v>0</v>
      </c>
    </row>
    <row r="1577" spans="2:12">
      <c r="B1577" s="69"/>
      <c r="C1577" s="200"/>
      <c r="D1577" s="370"/>
      <c r="E1577" s="371"/>
      <c r="F1577" s="197"/>
      <c r="G1577" s="198"/>
      <c r="H1577" s="199">
        <v>2</v>
      </c>
      <c r="I1577" s="165">
        <f>F1577*G1577*H1577</f>
        <v>0</v>
      </c>
      <c r="J1577" s="165"/>
      <c r="K1577" s="165"/>
      <c r="L1577" s="177">
        <f>I1577+J1577</f>
        <v>0</v>
      </c>
    </row>
    <row r="1578" spans="2:12">
      <c r="B1578" s="69"/>
      <c r="C1578" s="201"/>
      <c r="D1578" s="372"/>
      <c r="E1578" s="373"/>
      <c r="F1578" s="185"/>
      <c r="G1578" s="186"/>
      <c r="H1578" s="187"/>
      <c r="I1578" s="142">
        <f t="shared" ref="I1578:I1579" si="830">F1578*G1578*H1578</f>
        <v>0</v>
      </c>
      <c r="J1578" s="142"/>
      <c r="K1578" s="142"/>
      <c r="L1578" s="177">
        <f t="shared" ref="L1578:L1579" si="831">I1578+J1578</f>
        <v>0</v>
      </c>
    </row>
    <row r="1579" spans="2:12" ht="14.25" thickBot="1">
      <c r="B1579" s="71"/>
      <c r="C1579" s="202"/>
      <c r="D1579" s="374"/>
      <c r="E1579" s="375"/>
      <c r="F1579" s="188"/>
      <c r="G1579" s="189"/>
      <c r="H1579" s="190"/>
      <c r="I1579" s="143">
        <f t="shared" si="830"/>
        <v>0</v>
      </c>
      <c r="J1579" s="143"/>
      <c r="K1579" s="143"/>
      <c r="L1579" s="177">
        <f t="shared" si="831"/>
        <v>0</v>
      </c>
    </row>
    <row r="1580" spans="2:12" ht="30.75" customHeight="1" thickBot="1">
      <c r="B1580" s="291" t="s">
        <v>898</v>
      </c>
      <c r="C1580" s="107" t="s">
        <v>13</v>
      </c>
      <c r="D1580" s="386" t="s">
        <v>26</v>
      </c>
      <c r="E1580" s="387"/>
      <c r="F1580" s="208">
        <v>9000</v>
      </c>
      <c r="G1580" s="209">
        <v>20</v>
      </c>
      <c r="H1580" s="210">
        <v>2</v>
      </c>
      <c r="I1580" s="147">
        <f>F1580*G1580*H1580</f>
        <v>360000</v>
      </c>
      <c r="J1580" s="147"/>
      <c r="K1580" s="147"/>
      <c r="L1580" s="171">
        <f>I1580+J1580</f>
        <v>360000</v>
      </c>
    </row>
    <row r="1581" spans="2:12">
      <c r="B1581" s="129" t="s">
        <v>28</v>
      </c>
      <c r="C1581" s="106" t="s">
        <v>13</v>
      </c>
      <c r="D1581" s="380"/>
      <c r="E1581" s="381"/>
      <c r="F1581" s="144"/>
      <c r="G1581" s="145"/>
      <c r="H1581" s="146"/>
      <c r="I1581" s="144">
        <f t="shared" ref="I1581:J1581" si="832">SUM(I1582:I1584)</f>
        <v>2400000</v>
      </c>
      <c r="J1581" s="144">
        <f t="shared" si="832"/>
        <v>0</v>
      </c>
      <c r="K1581" s="144"/>
      <c r="L1581" s="170">
        <f t="shared" ref="L1581" si="833">SUM(L1582:L1584)</f>
        <v>2400000</v>
      </c>
    </row>
    <row r="1582" spans="2:12">
      <c r="B1582" s="69"/>
      <c r="C1582" s="200"/>
      <c r="D1582" s="370"/>
      <c r="E1582" s="371"/>
      <c r="F1582" s="197">
        <v>60000</v>
      </c>
      <c r="G1582" s="198">
        <v>20</v>
      </c>
      <c r="H1582" s="199">
        <v>2</v>
      </c>
      <c r="I1582" s="165">
        <f t="shared" ref="I1582:I1583" si="834">F1582*G1582*H1582</f>
        <v>2400000</v>
      </c>
      <c r="J1582" s="165"/>
      <c r="K1582" s="165"/>
      <c r="L1582" s="177">
        <f>I1582+J1582</f>
        <v>2400000</v>
      </c>
    </row>
    <row r="1583" spans="2:12">
      <c r="B1583" s="69"/>
      <c r="C1583" s="201"/>
      <c r="D1583" s="372"/>
      <c r="E1583" s="373"/>
      <c r="F1583" s="185"/>
      <c r="G1583" s="186"/>
      <c r="H1583" s="187"/>
      <c r="I1583" s="142">
        <f t="shared" si="834"/>
        <v>0</v>
      </c>
      <c r="J1583" s="142"/>
      <c r="K1583" s="142"/>
      <c r="L1583" s="177">
        <f t="shared" ref="L1583:L1584" si="835">I1583+J1583</f>
        <v>0</v>
      </c>
    </row>
    <row r="1584" spans="2:12" ht="14.25" thickBot="1">
      <c r="B1584" s="71"/>
      <c r="C1584" s="202"/>
      <c r="D1584" s="374"/>
      <c r="E1584" s="375"/>
      <c r="F1584" s="188"/>
      <c r="G1584" s="189"/>
      <c r="H1584" s="190"/>
      <c r="I1584" s="143">
        <f>F1584*G1584*H1584</f>
        <v>0</v>
      </c>
      <c r="J1584" s="143"/>
      <c r="K1584" s="143"/>
      <c r="L1584" s="177">
        <f t="shared" si="835"/>
        <v>0</v>
      </c>
    </row>
    <row r="1585" spans="1:12">
      <c r="B1585" s="105" t="s">
        <v>29</v>
      </c>
      <c r="C1585" s="107" t="s">
        <v>13</v>
      </c>
      <c r="D1585" s="384" t="s">
        <v>29</v>
      </c>
      <c r="E1585" s="385"/>
      <c r="F1585" s="147"/>
      <c r="G1585" s="148"/>
      <c r="H1585" s="149"/>
      <c r="I1585" s="147">
        <f t="shared" ref="I1585:J1585" si="836">SUM(I1586:I1588)</f>
        <v>800000</v>
      </c>
      <c r="J1585" s="147">
        <f t="shared" si="836"/>
        <v>0</v>
      </c>
      <c r="K1585" s="147"/>
      <c r="L1585" s="171">
        <f t="shared" ref="L1585" si="837">SUM(L1586:L1588)</f>
        <v>800000</v>
      </c>
    </row>
    <row r="1586" spans="1:12">
      <c r="B1586" s="69"/>
      <c r="C1586" s="70" t="s">
        <v>64</v>
      </c>
      <c r="D1586" s="372"/>
      <c r="E1586" s="373"/>
      <c r="F1586" s="185">
        <v>20000</v>
      </c>
      <c r="G1586" s="186">
        <v>20</v>
      </c>
      <c r="H1586" s="187">
        <v>2</v>
      </c>
      <c r="I1586" s="142">
        <f t="shared" ref="I1586:I1588" si="838">F1586*G1586*H1586</f>
        <v>800000</v>
      </c>
      <c r="J1586" s="142"/>
      <c r="K1586" s="142"/>
      <c r="L1586" s="172">
        <f>I1586+J1586</f>
        <v>800000</v>
      </c>
    </row>
    <row r="1587" spans="1:12">
      <c r="B1587" s="69"/>
      <c r="C1587" s="70" t="s">
        <v>65</v>
      </c>
      <c r="D1587" s="372"/>
      <c r="E1587" s="373"/>
      <c r="F1587" s="185"/>
      <c r="G1587" s="186"/>
      <c r="H1587" s="187"/>
      <c r="I1587" s="142">
        <f t="shared" si="838"/>
        <v>0</v>
      </c>
      <c r="J1587" s="142"/>
      <c r="K1587" s="142"/>
      <c r="L1587" s="172">
        <f t="shared" ref="L1587:L1588" si="839">I1587+J1587</f>
        <v>0</v>
      </c>
    </row>
    <row r="1588" spans="1:12" ht="14.25" thickBot="1">
      <c r="B1588" s="71"/>
      <c r="C1588" s="72"/>
      <c r="D1588" s="374"/>
      <c r="E1588" s="375"/>
      <c r="F1588" s="188"/>
      <c r="G1588" s="189"/>
      <c r="H1588" s="190"/>
      <c r="I1588" s="143">
        <f t="shared" si="838"/>
        <v>0</v>
      </c>
      <c r="J1588" s="143"/>
      <c r="K1588" s="143"/>
      <c r="L1588" s="172">
        <f t="shared" si="839"/>
        <v>0</v>
      </c>
    </row>
    <row r="1589" spans="1:12">
      <c r="B1589" s="129" t="s">
        <v>66</v>
      </c>
      <c r="C1589" s="106" t="s">
        <v>13</v>
      </c>
      <c r="D1589" s="380"/>
      <c r="E1589" s="381"/>
      <c r="F1589" s="144"/>
      <c r="G1589" s="145"/>
      <c r="H1589" s="146"/>
      <c r="I1589" s="144">
        <f t="shared" ref="I1589:J1589" si="840">SUM(I1590:I1592)</f>
        <v>120000</v>
      </c>
      <c r="J1589" s="144">
        <f t="shared" si="840"/>
        <v>0</v>
      </c>
      <c r="K1589" s="144"/>
      <c r="L1589" s="170">
        <f t="shared" ref="L1589" si="841">SUM(L1590:L1592)</f>
        <v>120000</v>
      </c>
    </row>
    <row r="1590" spans="1:12">
      <c r="B1590" s="69"/>
      <c r="C1590" s="211" t="s">
        <v>797</v>
      </c>
      <c r="D1590" s="370"/>
      <c r="E1590" s="371"/>
      <c r="F1590" s="197">
        <v>3000</v>
      </c>
      <c r="G1590" s="198">
        <v>20</v>
      </c>
      <c r="H1590" s="199">
        <v>2</v>
      </c>
      <c r="I1590" s="165">
        <f t="shared" ref="I1590:I1592" si="842">F1590*G1590*H1590</f>
        <v>120000</v>
      </c>
      <c r="J1590" s="165"/>
      <c r="K1590" s="165"/>
      <c r="L1590" s="177">
        <f>I1590+J1590</f>
        <v>120000</v>
      </c>
    </row>
    <row r="1591" spans="1:12">
      <c r="B1591" s="69"/>
      <c r="C1591" s="70" t="s">
        <v>34</v>
      </c>
      <c r="D1591" s="372"/>
      <c r="E1591" s="373"/>
      <c r="F1591" s="185"/>
      <c r="G1591" s="186"/>
      <c r="H1591" s="187"/>
      <c r="I1591" s="142">
        <f t="shared" si="842"/>
        <v>0</v>
      </c>
      <c r="J1591" s="142"/>
      <c r="K1591" s="142"/>
      <c r="L1591" s="177">
        <f t="shared" ref="L1591:L1592" si="843">I1591+J1591</f>
        <v>0</v>
      </c>
    </row>
    <row r="1592" spans="1:12" ht="14.25" thickBot="1">
      <c r="B1592" s="71"/>
      <c r="C1592" s="72"/>
      <c r="D1592" s="374"/>
      <c r="E1592" s="375"/>
      <c r="F1592" s="188"/>
      <c r="G1592" s="189"/>
      <c r="H1592" s="190"/>
      <c r="I1592" s="143">
        <f t="shared" si="842"/>
        <v>0</v>
      </c>
      <c r="J1592" s="143"/>
      <c r="K1592" s="143"/>
      <c r="L1592" s="177">
        <f t="shared" si="843"/>
        <v>0</v>
      </c>
    </row>
    <row r="1593" spans="1:12">
      <c r="B1593" s="105" t="s">
        <v>67</v>
      </c>
      <c r="C1593" s="107" t="s">
        <v>13</v>
      </c>
      <c r="D1593" s="382">
        <f>I1593/(I1554+I1555+I1558+I1562+I1571+I1580+I1581+I1585+I1589)</f>
        <v>7.0198660963659287E-2</v>
      </c>
      <c r="E1593" s="383"/>
      <c r="F1593" s="147"/>
      <c r="G1593" s="148"/>
      <c r="H1593" s="149"/>
      <c r="I1593" s="147">
        <f t="shared" ref="I1593:J1593" si="844">SUM(I1594:I1596)</f>
        <v>1126000</v>
      </c>
      <c r="J1593" s="147">
        <f t="shared" si="844"/>
        <v>0</v>
      </c>
      <c r="K1593" s="147"/>
      <c r="L1593" s="171">
        <f t="shared" ref="L1593" si="845">SUM(L1594:L1596)</f>
        <v>1126000</v>
      </c>
    </row>
    <row r="1594" spans="1:12" ht="16.5" customHeight="1">
      <c r="B1594" s="376" t="s">
        <v>81</v>
      </c>
      <c r="C1594" s="70" t="s">
        <v>27</v>
      </c>
      <c r="D1594" s="372"/>
      <c r="E1594" s="373"/>
      <c r="F1594" s="185">
        <v>33000</v>
      </c>
      <c r="G1594" s="186">
        <v>1</v>
      </c>
      <c r="H1594" s="187">
        <v>2</v>
      </c>
      <c r="I1594" s="142">
        <f t="shared" ref="I1594:I1596" si="846">F1594*G1594*H1594</f>
        <v>66000</v>
      </c>
      <c r="J1594" s="142"/>
      <c r="K1594" s="142"/>
      <c r="L1594" s="172">
        <f>I1594+J1594</f>
        <v>66000</v>
      </c>
    </row>
    <row r="1595" spans="1:12">
      <c r="B1595" s="376"/>
      <c r="C1595" s="70" t="s">
        <v>30</v>
      </c>
      <c r="D1595" s="372"/>
      <c r="E1595" s="373"/>
      <c r="F1595" s="185">
        <v>30000</v>
      </c>
      <c r="G1595" s="186">
        <v>1</v>
      </c>
      <c r="H1595" s="187">
        <v>2</v>
      </c>
      <c r="I1595" s="142">
        <f t="shared" si="846"/>
        <v>60000</v>
      </c>
      <c r="J1595" s="142"/>
      <c r="K1595" s="142"/>
      <c r="L1595" s="172">
        <f t="shared" ref="L1595:L1596" si="847">I1595+J1595</f>
        <v>60000</v>
      </c>
    </row>
    <row r="1596" spans="1:12" ht="19.5" customHeight="1" thickBot="1">
      <c r="B1596" s="377"/>
      <c r="C1596" s="72" t="s">
        <v>33</v>
      </c>
      <c r="D1596" s="374"/>
      <c r="E1596" s="375"/>
      <c r="F1596" s="188">
        <v>500000</v>
      </c>
      <c r="G1596" s="189">
        <v>1</v>
      </c>
      <c r="H1596" s="190">
        <v>2</v>
      </c>
      <c r="I1596" s="143">
        <f t="shared" si="846"/>
        <v>1000000</v>
      </c>
      <c r="J1596" s="143"/>
      <c r="K1596" s="143"/>
      <c r="L1596" s="172">
        <f t="shared" si="847"/>
        <v>1000000</v>
      </c>
    </row>
    <row r="1597" spans="1:12" ht="18" customHeight="1">
      <c r="B1597" s="124" t="s">
        <v>793</v>
      </c>
      <c r="C1597" s="125" t="s">
        <v>23</v>
      </c>
      <c r="D1597" s="378"/>
      <c r="E1597" s="379"/>
      <c r="F1597" s="126"/>
      <c r="G1597" s="127"/>
      <c r="H1597" s="128"/>
      <c r="I1597" s="126">
        <f>SUM(I1598:I1601)</f>
        <v>1300000</v>
      </c>
      <c r="J1597" s="126">
        <f>SUM(J1598:J1601)</f>
        <v>0</v>
      </c>
      <c r="K1597" s="126"/>
      <c r="L1597" s="178">
        <f>SUM(L1598:L1601)</f>
        <v>1300000</v>
      </c>
    </row>
    <row r="1598" spans="1:12">
      <c r="A1598" t="str">
        <f>B1541&amp;"식비"</f>
        <v>25식비</v>
      </c>
      <c r="B1598" s="111"/>
      <c r="C1598" s="110" t="s">
        <v>68</v>
      </c>
      <c r="D1598" s="370"/>
      <c r="E1598" s="371"/>
      <c r="F1598" s="197">
        <v>15000</v>
      </c>
      <c r="G1598" s="198">
        <v>20</v>
      </c>
      <c r="H1598" s="199">
        <v>2</v>
      </c>
      <c r="I1598" s="161">
        <f t="shared" ref="I1598:I1601" si="848">F1598*G1598*H1598</f>
        <v>600000</v>
      </c>
      <c r="J1598" s="161"/>
      <c r="K1598" s="161"/>
      <c r="L1598" s="175">
        <f>I1598+J1598</f>
        <v>600000</v>
      </c>
    </row>
    <row r="1599" spans="1:12">
      <c r="A1599" t="str">
        <f>B1541&amp;"숙박비"</f>
        <v>25숙박비</v>
      </c>
      <c r="B1599" s="111"/>
      <c r="C1599" s="112" t="s">
        <v>82</v>
      </c>
      <c r="D1599" s="372"/>
      <c r="E1599" s="373"/>
      <c r="F1599" s="191"/>
      <c r="G1599" s="192"/>
      <c r="H1599" s="193"/>
      <c r="I1599" s="166">
        <f t="shared" si="848"/>
        <v>0</v>
      </c>
      <c r="J1599" s="166"/>
      <c r="K1599" s="166"/>
      <c r="L1599" s="175">
        <f t="shared" ref="L1599:L1601" si="849">I1599+J1599</f>
        <v>0</v>
      </c>
    </row>
    <row r="1600" spans="1:12">
      <c r="A1600" t="str">
        <f>B1541&amp;"수당"</f>
        <v>25수당</v>
      </c>
      <c r="B1600" s="111"/>
      <c r="C1600" s="112" t="s">
        <v>20</v>
      </c>
      <c r="D1600" s="203"/>
      <c r="E1600" s="204"/>
      <c r="F1600" s="191">
        <v>300000</v>
      </c>
      <c r="G1600" s="192">
        <v>1</v>
      </c>
      <c r="H1600" s="193">
        <v>1</v>
      </c>
      <c r="I1600" s="166">
        <f t="shared" si="848"/>
        <v>300000</v>
      </c>
      <c r="J1600" s="166"/>
      <c r="K1600" s="166"/>
      <c r="L1600" s="175">
        <f t="shared" si="849"/>
        <v>300000</v>
      </c>
    </row>
    <row r="1601" spans="1:12" ht="14.25" thickBot="1">
      <c r="A1601" t="str">
        <f>B1541&amp;"임금"</f>
        <v>25임금</v>
      </c>
      <c r="B1601" s="113"/>
      <c r="C1601" s="114" t="s">
        <v>83</v>
      </c>
      <c r="D1601" s="374"/>
      <c r="E1601" s="375"/>
      <c r="F1601" s="188">
        <v>400000</v>
      </c>
      <c r="G1601" s="189">
        <v>1</v>
      </c>
      <c r="H1601" s="190">
        <v>1</v>
      </c>
      <c r="I1601" s="167">
        <f t="shared" si="848"/>
        <v>400000</v>
      </c>
      <c r="J1601" s="167"/>
      <c r="K1601" s="167"/>
      <c r="L1601" s="179">
        <f t="shared" si="849"/>
        <v>400000</v>
      </c>
    </row>
    <row r="1602" spans="1:12" ht="37.9" customHeight="1"/>
    <row r="1603" spans="1:12" ht="37.9" customHeight="1" thickBot="1"/>
    <row r="1604" spans="1:12" ht="33.75" customHeight="1">
      <c r="B1604" s="123" t="s">
        <v>69</v>
      </c>
      <c r="C1604" s="427" t="s">
        <v>43</v>
      </c>
      <c r="D1604" s="427"/>
      <c r="E1604" s="96" t="s">
        <v>790</v>
      </c>
      <c r="F1604" s="96" t="s">
        <v>44</v>
      </c>
      <c r="G1604" s="96" t="s">
        <v>45</v>
      </c>
      <c r="H1604" s="96" t="s">
        <v>46</v>
      </c>
      <c r="I1604" s="96" t="s">
        <v>47</v>
      </c>
      <c r="J1604" s="96" t="s">
        <v>48</v>
      </c>
      <c r="K1604" s="135"/>
      <c r="L1604" s="65"/>
    </row>
    <row r="1605" spans="1:12" ht="24.75" customHeight="1" thickBot="1">
      <c r="B1605" s="296">
        <f>B1541+1</f>
        <v>26</v>
      </c>
      <c r="C1605" s="428" t="s">
        <v>800</v>
      </c>
      <c r="D1605" s="428"/>
      <c r="E1605" s="141" t="s">
        <v>791</v>
      </c>
      <c r="F1605" s="141">
        <v>3</v>
      </c>
      <c r="G1605" s="215">
        <v>30</v>
      </c>
      <c r="H1605" s="141">
        <v>20</v>
      </c>
      <c r="I1605" s="141">
        <v>2</v>
      </c>
      <c r="J1605" s="104">
        <f>H1605*I1605</f>
        <v>40</v>
      </c>
      <c r="K1605" s="136"/>
      <c r="L1605" s="66"/>
    </row>
    <row r="1606" spans="1:12" ht="14.25" thickBot="1">
      <c r="B1606" s="64"/>
      <c r="C1606" s="64"/>
      <c r="D1606" s="64"/>
      <c r="E1606" s="64"/>
      <c r="F1606" s="64"/>
      <c r="G1606" s="64"/>
      <c r="H1606" s="64"/>
      <c r="I1606" s="64"/>
      <c r="J1606" s="64"/>
      <c r="K1606" s="137"/>
      <c r="L1606" s="64"/>
    </row>
    <row r="1607" spans="1:12" ht="18.75" customHeight="1">
      <c r="B1607" s="421" t="s">
        <v>80</v>
      </c>
      <c r="C1607" s="422"/>
      <c r="D1607" s="422"/>
      <c r="E1607" s="423" t="s">
        <v>785</v>
      </c>
      <c r="F1607" s="422"/>
      <c r="G1607" s="425" t="s">
        <v>84</v>
      </c>
      <c r="H1607" s="423" t="s">
        <v>786</v>
      </c>
      <c r="I1607" s="423" t="s">
        <v>787</v>
      </c>
      <c r="J1607" s="408" t="s">
        <v>784</v>
      </c>
      <c r="K1607" s="138"/>
      <c r="L1607" s="64"/>
    </row>
    <row r="1608" spans="1:12" ht="47.25" customHeight="1">
      <c r="B1608" s="97" t="s">
        <v>22</v>
      </c>
      <c r="C1608" s="98" t="s">
        <v>23</v>
      </c>
      <c r="D1608" s="216" t="s">
        <v>801</v>
      </c>
      <c r="E1608" s="424"/>
      <c r="F1608" s="424"/>
      <c r="G1608" s="426"/>
      <c r="H1608" s="424"/>
      <c r="I1608" s="424"/>
      <c r="J1608" s="409"/>
      <c r="K1608" s="139"/>
      <c r="L1608" s="64"/>
    </row>
    <row r="1609" spans="1:12" ht="18" customHeight="1">
      <c r="B1609" s="67" t="s">
        <v>23</v>
      </c>
      <c r="C1609" s="121">
        <f>SUM(C1610:C1611)</f>
        <v>18466192</v>
      </c>
      <c r="D1609" s="410">
        <f>ROUNDDOWN(C1610/G1605/J1605,0)</f>
        <v>14305</v>
      </c>
      <c r="E1609" s="412" t="s">
        <v>820</v>
      </c>
      <c r="F1609" s="412"/>
      <c r="G1609" s="412">
        <v>6</v>
      </c>
      <c r="H1609" s="414">
        <v>190306</v>
      </c>
      <c r="I1609" s="417">
        <v>6850</v>
      </c>
      <c r="J1609" s="419">
        <f>D1609/I1609</f>
        <v>2.0883211678832119</v>
      </c>
      <c r="K1609" s="140"/>
      <c r="L1609" s="64"/>
    </row>
    <row r="1610" spans="1:12" ht="18" customHeight="1">
      <c r="B1610" s="67" t="s">
        <v>796</v>
      </c>
      <c r="C1610" s="121">
        <f>L1617</f>
        <v>17166192</v>
      </c>
      <c r="D1610" s="410"/>
      <c r="E1610" s="412"/>
      <c r="F1610" s="412"/>
      <c r="G1610" s="412"/>
      <c r="H1610" s="415"/>
      <c r="I1610" s="417"/>
      <c r="J1610" s="419"/>
      <c r="K1610" s="140"/>
      <c r="L1610" s="64"/>
    </row>
    <row r="1611" spans="1:12" ht="18" customHeight="1" thickBot="1">
      <c r="B1611" s="68" t="s">
        <v>795</v>
      </c>
      <c r="C1611" s="122">
        <f>L1661</f>
        <v>1300000</v>
      </c>
      <c r="D1611" s="411"/>
      <c r="E1611" s="413"/>
      <c r="F1611" s="413"/>
      <c r="G1611" s="413"/>
      <c r="H1611" s="416"/>
      <c r="I1611" s="418"/>
      <c r="J1611" s="420"/>
      <c r="K1611" s="140"/>
      <c r="L1611" s="64"/>
    </row>
    <row r="1612" spans="1:12" ht="18" customHeight="1">
      <c r="B1612" s="180"/>
      <c r="C1612" s="205"/>
      <c r="D1612" s="206"/>
      <c r="E1612" s="181"/>
      <c r="F1612" s="181"/>
      <c r="G1612" s="181"/>
      <c r="H1612" s="183"/>
      <c r="I1612" s="184"/>
      <c r="J1612" s="207"/>
      <c r="K1612" s="182"/>
      <c r="L1612" s="64"/>
    </row>
    <row r="1613" spans="1:12" ht="14.25" thickBot="1">
      <c r="B1613" s="64"/>
      <c r="C1613" s="64"/>
      <c r="D1613" s="64"/>
      <c r="E1613" s="64"/>
      <c r="F1613" s="64"/>
      <c r="G1613" s="64"/>
      <c r="H1613" s="64"/>
      <c r="I1613" s="64"/>
      <c r="J1613" s="64"/>
      <c r="K1613" s="64"/>
      <c r="L1613" s="64"/>
    </row>
    <row r="1614" spans="1:12" ht="19.5" customHeight="1" thickBot="1">
      <c r="B1614" s="64"/>
      <c r="C1614" s="64"/>
      <c r="D1614" s="64"/>
      <c r="E1614" s="64"/>
      <c r="F1614" s="297" t="s">
        <v>75</v>
      </c>
      <c r="G1614" s="298"/>
      <c r="H1614" s="298"/>
      <c r="I1614" s="300"/>
      <c r="J1614" s="301" t="s">
        <v>35</v>
      </c>
      <c r="K1614" s="302"/>
      <c r="L1614" s="303" t="s">
        <v>77</v>
      </c>
    </row>
    <row r="1615" spans="1:12" ht="18.75" customHeight="1" thickBot="1">
      <c r="B1615" s="75" t="s">
        <v>31</v>
      </c>
      <c r="C1615" s="76" t="s">
        <v>51</v>
      </c>
      <c r="D1615" s="404" t="s">
        <v>52</v>
      </c>
      <c r="E1615" s="405"/>
      <c r="F1615" s="75" t="s">
        <v>53</v>
      </c>
      <c r="G1615" s="76" t="s">
        <v>54</v>
      </c>
      <c r="H1615" s="77" t="s">
        <v>21</v>
      </c>
      <c r="I1615" s="75" t="s">
        <v>49</v>
      </c>
      <c r="J1615" s="132" t="s">
        <v>788</v>
      </c>
      <c r="K1615" s="304" t="s">
        <v>789</v>
      </c>
      <c r="L1615" s="303" t="s">
        <v>49</v>
      </c>
    </row>
    <row r="1616" spans="1:12" ht="21" customHeight="1" thickBot="1">
      <c r="B1616" s="78" t="s">
        <v>23</v>
      </c>
      <c r="C1616" s="79"/>
      <c r="D1616" s="404"/>
      <c r="E1616" s="405"/>
      <c r="F1616" s="80"/>
      <c r="G1616" s="81"/>
      <c r="H1616" s="82"/>
      <c r="I1616" s="83">
        <f>I1617+I1661</f>
        <v>18466192</v>
      </c>
      <c r="J1616" s="133"/>
      <c r="K1616" s="133"/>
      <c r="L1616" s="168">
        <f>L1617+L1661</f>
        <v>18466192</v>
      </c>
    </row>
    <row r="1617" spans="1:12" ht="21.75" customHeight="1" thickBot="1">
      <c r="A1617" t="str">
        <f>B1605&amp;"훈련비"</f>
        <v>26훈련비</v>
      </c>
      <c r="B1617" s="99" t="s">
        <v>794</v>
      </c>
      <c r="C1617" s="100" t="s">
        <v>23</v>
      </c>
      <c r="D1617" s="406"/>
      <c r="E1617" s="407"/>
      <c r="F1617" s="101"/>
      <c r="G1617" s="102"/>
      <c r="H1617" s="103"/>
      <c r="I1617" s="101">
        <f>I1618+I1619+I1622+I1626+I1635+I1644+I1645+I1649+I1653+I1657</f>
        <v>17166192</v>
      </c>
      <c r="J1617" s="101">
        <f>J1618+J1619+J1622+J1626+J1635+J1644+J1645+J1649+J1653+J1657</f>
        <v>0</v>
      </c>
      <c r="K1617" s="101"/>
      <c r="L1617" s="169">
        <f>L1618+L1619+L1622+L1626+L1635+L1644+L1645+L1649+L1653+L1657</f>
        <v>17166192</v>
      </c>
    </row>
    <row r="1618" spans="1:12" ht="14.25" thickBot="1">
      <c r="B1618" s="105" t="s">
        <v>55</v>
      </c>
      <c r="C1618" s="106" t="s">
        <v>13</v>
      </c>
      <c r="D1618" s="401" t="s">
        <v>55</v>
      </c>
      <c r="E1618" s="402"/>
      <c r="F1618" s="288">
        <v>12506</v>
      </c>
      <c r="G1618" s="289">
        <v>16</v>
      </c>
      <c r="H1618" s="290">
        <v>2</v>
      </c>
      <c r="I1618" s="144">
        <f>F1618*G1618*H1618</f>
        <v>400192</v>
      </c>
      <c r="J1618" s="144"/>
      <c r="K1618" s="144"/>
      <c r="L1618" s="170">
        <f>I1618+J1618</f>
        <v>400192</v>
      </c>
    </row>
    <row r="1619" spans="1:12">
      <c r="B1619" s="105" t="s">
        <v>56</v>
      </c>
      <c r="C1619" s="107" t="s">
        <v>13</v>
      </c>
      <c r="D1619" s="384"/>
      <c r="E1619" s="403"/>
      <c r="F1619" s="147"/>
      <c r="G1619" s="148"/>
      <c r="H1619" s="149"/>
      <c r="I1619" s="147">
        <f t="shared" ref="I1619:J1619" si="850">SUM(I1620:I1621)</f>
        <v>0</v>
      </c>
      <c r="J1619" s="147">
        <f t="shared" si="850"/>
        <v>0</v>
      </c>
      <c r="K1619" s="147"/>
      <c r="L1619" s="171">
        <f t="shared" ref="L1619" si="851">SUM(L1620:L1621)</f>
        <v>0</v>
      </c>
    </row>
    <row r="1620" spans="1:12">
      <c r="B1620" s="69"/>
      <c r="C1620" s="70" t="s">
        <v>57</v>
      </c>
      <c r="D1620" s="372"/>
      <c r="E1620" s="392"/>
      <c r="F1620" s="185"/>
      <c r="G1620" s="186"/>
      <c r="H1620" s="187"/>
      <c r="I1620" s="142">
        <f>F1620*G1620*H1620</f>
        <v>0</v>
      </c>
      <c r="J1620" s="142"/>
      <c r="K1620" s="142"/>
      <c r="L1620" s="172">
        <f>I1620+J1620</f>
        <v>0</v>
      </c>
    </row>
    <row r="1621" spans="1:12" ht="14.25" thickBot="1">
      <c r="B1621" s="71"/>
      <c r="C1621" s="72"/>
      <c r="D1621" s="374"/>
      <c r="E1621" s="399"/>
      <c r="F1621" s="188"/>
      <c r="G1621" s="189"/>
      <c r="H1621" s="190"/>
      <c r="I1621" s="143">
        <f>F1621*G1621*H1621</f>
        <v>0</v>
      </c>
      <c r="J1621" s="143"/>
      <c r="K1621" s="143"/>
      <c r="L1621" s="172">
        <f>I1621+J1621</f>
        <v>0</v>
      </c>
    </row>
    <row r="1622" spans="1:12">
      <c r="B1622" s="105" t="s">
        <v>58</v>
      </c>
      <c r="C1622" s="107" t="s">
        <v>13</v>
      </c>
      <c r="D1622" s="384"/>
      <c r="E1622" s="403"/>
      <c r="F1622" s="147"/>
      <c r="G1622" s="148"/>
      <c r="H1622" s="149"/>
      <c r="I1622" s="147">
        <f t="shared" ref="I1622:J1622" si="852">SUM(I1623:I1625)</f>
        <v>1800000</v>
      </c>
      <c r="J1622" s="147">
        <f t="shared" si="852"/>
        <v>0</v>
      </c>
      <c r="K1622" s="147"/>
      <c r="L1622" s="171">
        <f t="shared" ref="L1622" si="853">SUM(L1623:L1625)</f>
        <v>1800000</v>
      </c>
    </row>
    <row r="1623" spans="1:12">
      <c r="B1623" s="69"/>
      <c r="C1623" s="70" t="s">
        <v>57</v>
      </c>
      <c r="D1623" s="372"/>
      <c r="E1623" s="392"/>
      <c r="F1623" s="185">
        <v>900000</v>
      </c>
      <c r="G1623" s="186">
        <v>1</v>
      </c>
      <c r="H1623" s="187">
        <v>2</v>
      </c>
      <c r="I1623" s="142">
        <f t="shared" ref="I1623:I1625" si="854">F1623*G1623*H1623</f>
        <v>1800000</v>
      </c>
      <c r="J1623" s="142"/>
      <c r="K1623" s="142"/>
      <c r="L1623" s="172">
        <f>I1623+J1623</f>
        <v>1800000</v>
      </c>
    </row>
    <row r="1624" spans="1:12">
      <c r="B1624" s="69"/>
      <c r="C1624" s="70"/>
      <c r="D1624" s="372"/>
      <c r="E1624" s="392"/>
      <c r="F1624" s="185"/>
      <c r="G1624" s="186"/>
      <c r="H1624" s="187"/>
      <c r="I1624" s="142">
        <f t="shared" si="854"/>
        <v>0</v>
      </c>
      <c r="J1624" s="142"/>
      <c r="K1624" s="142"/>
      <c r="L1624" s="172">
        <f t="shared" ref="L1624:L1625" si="855">I1624+J1624</f>
        <v>0</v>
      </c>
    </row>
    <row r="1625" spans="1:12" ht="14.25" thickBot="1">
      <c r="B1625" s="71"/>
      <c r="C1625" s="72"/>
      <c r="D1625" s="374"/>
      <c r="E1625" s="399"/>
      <c r="F1625" s="191"/>
      <c r="G1625" s="192"/>
      <c r="H1625" s="193"/>
      <c r="I1625" s="143">
        <f t="shared" si="854"/>
        <v>0</v>
      </c>
      <c r="J1625" s="143"/>
      <c r="K1625" s="143"/>
      <c r="L1625" s="172">
        <f t="shared" si="855"/>
        <v>0</v>
      </c>
    </row>
    <row r="1626" spans="1:12">
      <c r="B1626" s="105" t="s">
        <v>24</v>
      </c>
      <c r="C1626" s="108" t="s">
        <v>13</v>
      </c>
      <c r="D1626" s="380"/>
      <c r="E1626" s="400"/>
      <c r="F1626" s="151"/>
      <c r="G1626" s="152"/>
      <c r="H1626" s="153"/>
      <c r="I1626" s="151">
        <f>I1627+I1631</f>
        <v>10000000</v>
      </c>
      <c r="J1626" s="151">
        <f>J1627+J1631</f>
        <v>0</v>
      </c>
      <c r="K1626" s="151"/>
      <c r="L1626" s="173">
        <f>L1627+L1631</f>
        <v>10000000</v>
      </c>
    </row>
    <row r="1627" spans="1:12">
      <c r="B1627" s="73" t="s">
        <v>59</v>
      </c>
      <c r="C1627" s="109" t="s">
        <v>13</v>
      </c>
      <c r="D1627" s="397"/>
      <c r="E1627" s="398"/>
      <c r="F1627" s="154"/>
      <c r="G1627" s="155"/>
      <c r="H1627" s="156"/>
      <c r="I1627" s="154">
        <f t="shared" ref="I1627:J1627" si="856">SUM(I1628:I1630)</f>
        <v>2000000</v>
      </c>
      <c r="J1627" s="154">
        <f t="shared" si="856"/>
        <v>0</v>
      </c>
      <c r="K1627" s="154"/>
      <c r="L1627" s="174">
        <f>SUM(L1628:L1630)</f>
        <v>2000000</v>
      </c>
    </row>
    <row r="1628" spans="1:12">
      <c r="B1628" s="69"/>
      <c r="C1628" s="194" t="s">
        <v>798</v>
      </c>
      <c r="D1628" s="372" t="s">
        <v>85</v>
      </c>
      <c r="E1628" s="392"/>
      <c r="F1628" s="185">
        <v>100000</v>
      </c>
      <c r="G1628" s="186">
        <v>10</v>
      </c>
      <c r="H1628" s="187">
        <v>2</v>
      </c>
      <c r="I1628" s="142">
        <f t="shared" ref="I1628:I1630" si="857">F1628*G1628*H1628</f>
        <v>2000000</v>
      </c>
      <c r="J1628" s="142"/>
      <c r="K1628" s="142"/>
      <c r="L1628" s="172">
        <f>I1628+J1628</f>
        <v>2000000</v>
      </c>
    </row>
    <row r="1629" spans="1:12">
      <c r="B1629" s="69"/>
      <c r="C1629" s="194" t="s">
        <v>60</v>
      </c>
      <c r="D1629" s="372" t="s">
        <v>86</v>
      </c>
      <c r="E1629" s="392"/>
      <c r="F1629" s="185"/>
      <c r="G1629" s="186"/>
      <c r="H1629" s="187"/>
      <c r="I1629" s="142">
        <f t="shared" si="857"/>
        <v>0</v>
      </c>
      <c r="J1629" s="142"/>
      <c r="K1629" s="142"/>
      <c r="L1629" s="172">
        <f t="shared" ref="L1629:L1630" si="858">I1629+J1629</f>
        <v>0</v>
      </c>
    </row>
    <row r="1630" spans="1:12" ht="14.25" thickBot="1">
      <c r="B1630" s="74"/>
      <c r="C1630" s="195" t="s">
        <v>60</v>
      </c>
      <c r="D1630" s="393" t="s">
        <v>87</v>
      </c>
      <c r="E1630" s="394"/>
      <c r="F1630" s="191"/>
      <c r="G1630" s="192"/>
      <c r="H1630" s="193"/>
      <c r="I1630" s="157">
        <f t="shared" si="857"/>
        <v>0</v>
      </c>
      <c r="J1630" s="157"/>
      <c r="K1630" s="157"/>
      <c r="L1630" s="172">
        <f t="shared" si="858"/>
        <v>0</v>
      </c>
    </row>
    <row r="1631" spans="1:12">
      <c r="B1631" s="69" t="s">
        <v>61</v>
      </c>
      <c r="C1631" s="110" t="s">
        <v>13</v>
      </c>
      <c r="D1631" s="397"/>
      <c r="E1631" s="398"/>
      <c r="F1631" s="158"/>
      <c r="G1631" s="159"/>
      <c r="H1631" s="160"/>
      <c r="I1631" s="161">
        <f t="shared" ref="I1631:J1631" si="859">SUM(I1632:I1634)</f>
        <v>8000000</v>
      </c>
      <c r="J1631" s="161">
        <f t="shared" si="859"/>
        <v>0</v>
      </c>
      <c r="K1631" s="161"/>
      <c r="L1631" s="175">
        <f>SUM(L1632:L1634)</f>
        <v>8000000</v>
      </c>
    </row>
    <row r="1632" spans="1:12">
      <c r="B1632" s="69"/>
      <c r="C1632" s="194" t="s">
        <v>799</v>
      </c>
      <c r="D1632" s="372" t="s">
        <v>85</v>
      </c>
      <c r="E1632" s="392"/>
      <c r="F1632" s="185">
        <v>200000</v>
      </c>
      <c r="G1632" s="186">
        <v>20</v>
      </c>
      <c r="H1632" s="187">
        <v>2</v>
      </c>
      <c r="I1632" s="142">
        <f t="shared" ref="I1632:I1634" si="860">F1632*G1632*H1632</f>
        <v>8000000</v>
      </c>
      <c r="J1632" s="142"/>
      <c r="K1632" s="142"/>
      <c r="L1632" s="172">
        <f>I1632+J1632</f>
        <v>8000000</v>
      </c>
    </row>
    <row r="1633" spans="2:12">
      <c r="B1633" s="69"/>
      <c r="C1633" s="194" t="s">
        <v>60</v>
      </c>
      <c r="D1633" s="372" t="s">
        <v>86</v>
      </c>
      <c r="E1633" s="392"/>
      <c r="F1633" s="185"/>
      <c r="G1633" s="186"/>
      <c r="H1633" s="187"/>
      <c r="I1633" s="142">
        <f t="shared" si="860"/>
        <v>0</v>
      </c>
      <c r="J1633" s="142"/>
      <c r="K1633" s="142"/>
      <c r="L1633" s="172">
        <f t="shared" ref="L1633:L1634" si="861">I1633+J1633</f>
        <v>0</v>
      </c>
    </row>
    <row r="1634" spans="2:12" ht="14.25" thickBot="1">
      <c r="B1634" s="71"/>
      <c r="C1634" s="196" t="s">
        <v>60</v>
      </c>
      <c r="D1634" s="393" t="s">
        <v>87</v>
      </c>
      <c r="E1634" s="394"/>
      <c r="F1634" s="185"/>
      <c r="G1634" s="186"/>
      <c r="H1634" s="187"/>
      <c r="I1634" s="143">
        <f t="shared" si="860"/>
        <v>0</v>
      </c>
      <c r="J1634" s="143"/>
      <c r="K1634" s="143"/>
      <c r="L1634" s="172">
        <f t="shared" si="861"/>
        <v>0</v>
      </c>
    </row>
    <row r="1635" spans="2:12">
      <c r="B1635" s="105" t="s">
        <v>62</v>
      </c>
      <c r="C1635" s="108" t="s">
        <v>13</v>
      </c>
      <c r="D1635" s="395"/>
      <c r="E1635" s="396"/>
      <c r="F1635" s="151"/>
      <c r="G1635" s="152"/>
      <c r="H1635" s="153"/>
      <c r="I1635" s="151">
        <f>I1636+I1640</f>
        <v>160000</v>
      </c>
      <c r="J1635" s="151">
        <f>J1636+J1640</f>
        <v>0</v>
      </c>
      <c r="K1635" s="151"/>
      <c r="L1635" s="173">
        <f>L1636+L1640</f>
        <v>160000</v>
      </c>
    </row>
    <row r="1636" spans="2:12">
      <c r="B1636" s="130" t="s">
        <v>25</v>
      </c>
      <c r="C1636" s="131" t="s">
        <v>13</v>
      </c>
      <c r="D1636" s="390"/>
      <c r="E1636" s="391"/>
      <c r="F1636" s="162"/>
      <c r="G1636" s="163"/>
      <c r="H1636" s="164"/>
      <c r="I1636" s="162">
        <f>SUM(I1637:I1639)</f>
        <v>160000</v>
      </c>
      <c r="J1636" s="162">
        <f>SUM(J1637:J1639)</f>
        <v>0</v>
      </c>
      <c r="K1636" s="162"/>
      <c r="L1636" s="176">
        <f>SUM(L1637:L1639)</f>
        <v>160000</v>
      </c>
    </row>
    <row r="1637" spans="2:12">
      <c r="B1637" s="69"/>
      <c r="C1637" s="214" t="s">
        <v>798</v>
      </c>
      <c r="D1637" s="370"/>
      <c r="E1637" s="371"/>
      <c r="F1637" s="197">
        <v>80000</v>
      </c>
      <c r="G1637" s="198">
        <v>1</v>
      </c>
      <c r="H1637" s="199">
        <v>2</v>
      </c>
      <c r="I1637" s="165">
        <f t="shared" ref="I1637:I1639" si="862">F1637*G1637*H1637</f>
        <v>160000</v>
      </c>
      <c r="J1637" s="165"/>
      <c r="K1637" s="165"/>
      <c r="L1637" s="177">
        <f>I1637+J1637</f>
        <v>160000</v>
      </c>
    </row>
    <row r="1638" spans="2:12">
      <c r="B1638" s="69"/>
      <c r="C1638" s="212"/>
      <c r="D1638" s="372"/>
      <c r="E1638" s="373"/>
      <c r="F1638" s="185"/>
      <c r="G1638" s="186"/>
      <c r="H1638" s="187"/>
      <c r="I1638" s="142">
        <f t="shared" si="862"/>
        <v>0</v>
      </c>
      <c r="J1638" s="142"/>
      <c r="K1638" s="142"/>
      <c r="L1638" s="177">
        <f t="shared" ref="L1638:L1639" si="863">I1638+J1638</f>
        <v>0</v>
      </c>
    </row>
    <row r="1639" spans="2:12">
      <c r="B1639" s="69"/>
      <c r="C1639" s="213"/>
      <c r="D1639" s="388"/>
      <c r="E1639" s="389"/>
      <c r="F1639" s="191"/>
      <c r="G1639" s="192"/>
      <c r="H1639" s="193"/>
      <c r="I1639" s="150">
        <f t="shared" si="862"/>
        <v>0</v>
      </c>
      <c r="J1639" s="150"/>
      <c r="K1639" s="150"/>
      <c r="L1639" s="177">
        <f t="shared" si="863"/>
        <v>0</v>
      </c>
    </row>
    <row r="1640" spans="2:12">
      <c r="B1640" s="130" t="s">
        <v>63</v>
      </c>
      <c r="C1640" s="131" t="s">
        <v>13</v>
      </c>
      <c r="D1640" s="390"/>
      <c r="E1640" s="391"/>
      <c r="F1640" s="162"/>
      <c r="G1640" s="163"/>
      <c r="H1640" s="164"/>
      <c r="I1640" s="162">
        <f>SUM(I1641:I1643)</f>
        <v>0</v>
      </c>
      <c r="J1640" s="162">
        <f>SUM(J1641:J1643)</f>
        <v>0</v>
      </c>
      <c r="K1640" s="162"/>
      <c r="L1640" s="176">
        <f>SUM(L1641:L1643)</f>
        <v>0</v>
      </c>
    </row>
    <row r="1641" spans="2:12">
      <c r="B1641" s="69"/>
      <c r="C1641" s="200"/>
      <c r="D1641" s="370"/>
      <c r="E1641" s="371"/>
      <c r="F1641" s="197"/>
      <c r="G1641" s="198"/>
      <c r="H1641" s="199">
        <v>2</v>
      </c>
      <c r="I1641" s="165">
        <f>F1641*G1641*H1641</f>
        <v>0</v>
      </c>
      <c r="J1641" s="165"/>
      <c r="K1641" s="165"/>
      <c r="L1641" s="177">
        <f>I1641+J1641</f>
        <v>0</v>
      </c>
    </row>
    <row r="1642" spans="2:12">
      <c r="B1642" s="69"/>
      <c r="C1642" s="201"/>
      <c r="D1642" s="372"/>
      <c r="E1642" s="373"/>
      <c r="F1642" s="185"/>
      <c r="G1642" s="186"/>
      <c r="H1642" s="187"/>
      <c r="I1642" s="142">
        <f t="shared" ref="I1642:I1643" si="864">F1642*G1642*H1642</f>
        <v>0</v>
      </c>
      <c r="J1642" s="142"/>
      <c r="K1642" s="142"/>
      <c r="L1642" s="177">
        <f t="shared" ref="L1642:L1643" si="865">I1642+J1642</f>
        <v>0</v>
      </c>
    </row>
    <row r="1643" spans="2:12" ht="14.25" thickBot="1">
      <c r="B1643" s="71"/>
      <c r="C1643" s="202"/>
      <c r="D1643" s="374"/>
      <c r="E1643" s="375"/>
      <c r="F1643" s="188"/>
      <c r="G1643" s="189"/>
      <c r="H1643" s="190"/>
      <c r="I1643" s="143">
        <f t="shared" si="864"/>
        <v>0</v>
      </c>
      <c r="J1643" s="143"/>
      <c r="K1643" s="143"/>
      <c r="L1643" s="177">
        <f t="shared" si="865"/>
        <v>0</v>
      </c>
    </row>
    <row r="1644" spans="2:12" ht="30.75" customHeight="1" thickBot="1">
      <c r="B1644" s="291" t="s">
        <v>898</v>
      </c>
      <c r="C1644" s="107" t="s">
        <v>13</v>
      </c>
      <c r="D1644" s="386" t="s">
        <v>26</v>
      </c>
      <c r="E1644" s="387"/>
      <c r="F1644" s="208">
        <v>9000</v>
      </c>
      <c r="G1644" s="209">
        <v>20</v>
      </c>
      <c r="H1644" s="210">
        <v>2</v>
      </c>
      <c r="I1644" s="147">
        <f>F1644*G1644*H1644</f>
        <v>360000</v>
      </c>
      <c r="J1644" s="147"/>
      <c r="K1644" s="147"/>
      <c r="L1644" s="171">
        <f>I1644+J1644</f>
        <v>360000</v>
      </c>
    </row>
    <row r="1645" spans="2:12">
      <c r="B1645" s="129" t="s">
        <v>28</v>
      </c>
      <c r="C1645" s="106" t="s">
        <v>13</v>
      </c>
      <c r="D1645" s="380"/>
      <c r="E1645" s="381"/>
      <c r="F1645" s="144"/>
      <c r="G1645" s="145"/>
      <c r="H1645" s="146"/>
      <c r="I1645" s="144">
        <f t="shared" ref="I1645:J1645" si="866">SUM(I1646:I1648)</f>
        <v>2400000</v>
      </c>
      <c r="J1645" s="144">
        <f t="shared" si="866"/>
        <v>0</v>
      </c>
      <c r="K1645" s="144"/>
      <c r="L1645" s="170">
        <f t="shared" ref="L1645" si="867">SUM(L1646:L1648)</f>
        <v>2400000</v>
      </c>
    </row>
    <row r="1646" spans="2:12">
      <c r="B1646" s="69"/>
      <c r="C1646" s="200"/>
      <c r="D1646" s="370"/>
      <c r="E1646" s="371"/>
      <c r="F1646" s="197">
        <v>60000</v>
      </c>
      <c r="G1646" s="198">
        <v>20</v>
      </c>
      <c r="H1646" s="199">
        <v>2</v>
      </c>
      <c r="I1646" s="165">
        <f t="shared" ref="I1646:I1647" si="868">F1646*G1646*H1646</f>
        <v>2400000</v>
      </c>
      <c r="J1646" s="165"/>
      <c r="K1646" s="165"/>
      <c r="L1646" s="177">
        <f>I1646+J1646</f>
        <v>2400000</v>
      </c>
    </row>
    <row r="1647" spans="2:12">
      <c r="B1647" s="69"/>
      <c r="C1647" s="201"/>
      <c r="D1647" s="372"/>
      <c r="E1647" s="373"/>
      <c r="F1647" s="185"/>
      <c r="G1647" s="186"/>
      <c r="H1647" s="187"/>
      <c r="I1647" s="142">
        <f t="shared" si="868"/>
        <v>0</v>
      </c>
      <c r="J1647" s="142"/>
      <c r="K1647" s="142"/>
      <c r="L1647" s="177">
        <f t="shared" ref="L1647:L1648" si="869">I1647+J1647</f>
        <v>0</v>
      </c>
    </row>
    <row r="1648" spans="2:12" ht="14.25" thickBot="1">
      <c r="B1648" s="71"/>
      <c r="C1648" s="202"/>
      <c r="D1648" s="374"/>
      <c r="E1648" s="375"/>
      <c r="F1648" s="188"/>
      <c r="G1648" s="189"/>
      <c r="H1648" s="190"/>
      <c r="I1648" s="143">
        <f>F1648*G1648*H1648</f>
        <v>0</v>
      </c>
      <c r="J1648" s="143"/>
      <c r="K1648" s="143"/>
      <c r="L1648" s="177">
        <f t="shared" si="869"/>
        <v>0</v>
      </c>
    </row>
    <row r="1649" spans="1:12">
      <c r="B1649" s="105" t="s">
        <v>29</v>
      </c>
      <c r="C1649" s="107" t="s">
        <v>13</v>
      </c>
      <c r="D1649" s="384" t="s">
        <v>29</v>
      </c>
      <c r="E1649" s="385"/>
      <c r="F1649" s="147"/>
      <c r="G1649" s="148"/>
      <c r="H1649" s="149"/>
      <c r="I1649" s="147">
        <f t="shared" ref="I1649:J1649" si="870">SUM(I1650:I1652)</f>
        <v>800000</v>
      </c>
      <c r="J1649" s="147">
        <f t="shared" si="870"/>
        <v>0</v>
      </c>
      <c r="K1649" s="147"/>
      <c r="L1649" s="171">
        <f t="shared" ref="L1649" si="871">SUM(L1650:L1652)</f>
        <v>800000</v>
      </c>
    </row>
    <row r="1650" spans="1:12">
      <c r="B1650" s="69"/>
      <c r="C1650" s="70" t="s">
        <v>64</v>
      </c>
      <c r="D1650" s="372"/>
      <c r="E1650" s="373"/>
      <c r="F1650" s="185">
        <v>20000</v>
      </c>
      <c r="G1650" s="186">
        <v>20</v>
      </c>
      <c r="H1650" s="187">
        <v>2</v>
      </c>
      <c r="I1650" s="142">
        <f t="shared" ref="I1650:I1652" si="872">F1650*G1650*H1650</f>
        <v>800000</v>
      </c>
      <c r="J1650" s="142"/>
      <c r="K1650" s="142"/>
      <c r="L1650" s="172">
        <f>I1650+J1650</f>
        <v>800000</v>
      </c>
    </row>
    <row r="1651" spans="1:12">
      <c r="B1651" s="69"/>
      <c r="C1651" s="70" t="s">
        <v>65</v>
      </c>
      <c r="D1651" s="372"/>
      <c r="E1651" s="373"/>
      <c r="F1651" s="185"/>
      <c r="G1651" s="186"/>
      <c r="H1651" s="187"/>
      <c r="I1651" s="142">
        <f t="shared" si="872"/>
        <v>0</v>
      </c>
      <c r="J1651" s="142"/>
      <c r="K1651" s="142"/>
      <c r="L1651" s="172">
        <f t="shared" ref="L1651:L1652" si="873">I1651+J1651</f>
        <v>0</v>
      </c>
    </row>
    <row r="1652" spans="1:12" ht="14.25" thickBot="1">
      <c r="B1652" s="71"/>
      <c r="C1652" s="72"/>
      <c r="D1652" s="374"/>
      <c r="E1652" s="375"/>
      <c r="F1652" s="188"/>
      <c r="G1652" s="189"/>
      <c r="H1652" s="190"/>
      <c r="I1652" s="143">
        <f t="shared" si="872"/>
        <v>0</v>
      </c>
      <c r="J1652" s="143"/>
      <c r="K1652" s="143"/>
      <c r="L1652" s="172">
        <f t="shared" si="873"/>
        <v>0</v>
      </c>
    </row>
    <row r="1653" spans="1:12">
      <c r="B1653" s="129" t="s">
        <v>66</v>
      </c>
      <c r="C1653" s="106" t="s">
        <v>13</v>
      </c>
      <c r="D1653" s="380"/>
      <c r="E1653" s="381"/>
      <c r="F1653" s="144"/>
      <c r="G1653" s="145"/>
      <c r="H1653" s="146"/>
      <c r="I1653" s="144">
        <f t="shared" ref="I1653:J1653" si="874">SUM(I1654:I1656)</f>
        <v>120000</v>
      </c>
      <c r="J1653" s="144">
        <f t="shared" si="874"/>
        <v>0</v>
      </c>
      <c r="K1653" s="144"/>
      <c r="L1653" s="170">
        <f t="shared" ref="L1653" si="875">SUM(L1654:L1656)</f>
        <v>120000</v>
      </c>
    </row>
    <row r="1654" spans="1:12">
      <c r="B1654" s="69"/>
      <c r="C1654" s="211" t="s">
        <v>797</v>
      </c>
      <c r="D1654" s="370"/>
      <c r="E1654" s="371"/>
      <c r="F1654" s="197">
        <v>3000</v>
      </c>
      <c r="G1654" s="198">
        <v>20</v>
      </c>
      <c r="H1654" s="199">
        <v>2</v>
      </c>
      <c r="I1654" s="165">
        <f t="shared" ref="I1654:I1656" si="876">F1654*G1654*H1654</f>
        <v>120000</v>
      </c>
      <c r="J1654" s="165"/>
      <c r="K1654" s="165"/>
      <c r="L1654" s="177">
        <f>I1654+J1654</f>
        <v>120000</v>
      </c>
    </row>
    <row r="1655" spans="1:12">
      <c r="B1655" s="69"/>
      <c r="C1655" s="70" t="s">
        <v>34</v>
      </c>
      <c r="D1655" s="372"/>
      <c r="E1655" s="373"/>
      <c r="F1655" s="185"/>
      <c r="G1655" s="186"/>
      <c r="H1655" s="187"/>
      <c r="I1655" s="142">
        <f t="shared" si="876"/>
        <v>0</v>
      </c>
      <c r="J1655" s="142"/>
      <c r="K1655" s="142"/>
      <c r="L1655" s="177">
        <f t="shared" ref="L1655:L1656" si="877">I1655+J1655</f>
        <v>0</v>
      </c>
    </row>
    <row r="1656" spans="1:12" ht="14.25" thickBot="1">
      <c r="B1656" s="71"/>
      <c r="C1656" s="72"/>
      <c r="D1656" s="374"/>
      <c r="E1656" s="375"/>
      <c r="F1656" s="188"/>
      <c r="G1656" s="189"/>
      <c r="H1656" s="190"/>
      <c r="I1656" s="143">
        <f t="shared" si="876"/>
        <v>0</v>
      </c>
      <c r="J1656" s="143"/>
      <c r="K1656" s="143"/>
      <c r="L1656" s="177">
        <f t="shared" si="877"/>
        <v>0</v>
      </c>
    </row>
    <row r="1657" spans="1:12">
      <c r="B1657" s="105" t="s">
        <v>67</v>
      </c>
      <c r="C1657" s="107" t="s">
        <v>13</v>
      </c>
      <c r="D1657" s="382">
        <f>I1657/(I1618+I1619+I1622+I1626+I1635+I1644+I1645+I1649+I1653)</f>
        <v>7.0198660963659287E-2</v>
      </c>
      <c r="E1657" s="383"/>
      <c r="F1657" s="147"/>
      <c r="G1657" s="148"/>
      <c r="H1657" s="149"/>
      <c r="I1657" s="147">
        <f t="shared" ref="I1657:J1657" si="878">SUM(I1658:I1660)</f>
        <v>1126000</v>
      </c>
      <c r="J1657" s="147">
        <f t="shared" si="878"/>
        <v>0</v>
      </c>
      <c r="K1657" s="147"/>
      <c r="L1657" s="171">
        <f t="shared" ref="L1657" si="879">SUM(L1658:L1660)</f>
        <v>1126000</v>
      </c>
    </row>
    <row r="1658" spans="1:12" ht="16.5" customHeight="1">
      <c r="B1658" s="376" t="s">
        <v>81</v>
      </c>
      <c r="C1658" s="70" t="s">
        <v>27</v>
      </c>
      <c r="D1658" s="372"/>
      <c r="E1658" s="373"/>
      <c r="F1658" s="185">
        <v>33000</v>
      </c>
      <c r="G1658" s="186">
        <v>1</v>
      </c>
      <c r="H1658" s="187">
        <v>2</v>
      </c>
      <c r="I1658" s="142">
        <f t="shared" ref="I1658:I1660" si="880">F1658*G1658*H1658</f>
        <v>66000</v>
      </c>
      <c r="J1658" s="142"/>
      <c r="K1658" s="142"/>
      <c r="L1658" s="172">
        <f>I1658+J1658</f>
        <v>66000</v>
      </c>
    </row>
    <row r="1659" spans="1:12">
      <c r="B1659" s="376"/>
      <c r="C1659" s="70" t="s">
        <v>30</v>
      </c>
      <c r="D1659" s="372"/>
      <c r="E1659" s="373"/>
      <c r="F1659" s="185">
        <v>30000</v>
      </c>
      <c r="G1659" s="186">
        <v>1</v>
      </c>
      <c r="H1659" s="187">
        <v>2</v>
      </c>
      <c r="I1659" s="142">
        <f t="shared" si="880"/>
        <v>60000</v>
      </c>
      <c r="J1659" s="142"/>
      <c r="K1659" s="142"/>
      <c r="L1659" s="172">
        <f t="shared" ref="L1659:L1660" si="881">I1659+J1659</f>
        <v>60000</v>
      </c>
    </row>
    <row r="1660" spans="1:12" ht="19.5" customHeight="1" thickBot="1">
      <c r="B1660" s="377"/>
      <c r="C1660" s="72" t="s">
        <v>33</v>
      </c>
      <c r="D1660" s="374"/>
      <c r="E1660" s="375"/>
      <c r="F1660" s="188">
        <v>500000</v>
      </c>
      <c r="G1660" s="189">
        <v>1</v>
      </c>
      <c r="H1660" s="190">
        <v>2</v>
      </c>
      <c r="I1660" s="143">
        <f t="shared" si="880"/>
        <v>1000000</v>
      </c>
      <c r="J1660" s="143"/>
      <c r="K1660" s="143"/>
      <c r="L1660" s="172">
        <f t="shared" si="881"/>
        <v>1000000</v>
      </c>
    </row>
    <row r="1661" spans="1:12" ht="18" customHeight="1">
      <c r="B1661" s="124" t="s">
        <v>793</v>
      </c>
      <c r="C1661" s="125" t="s">
        <v>23</v>
      </c>
      <c r="D1661" s="378"/>
      <c r="E1661" s="379"/>
      <c r="F1661" s="126"/>
      <c r="G1661" s="127"/>
      <c r="H1661" s="128"/>
      <c r="I1661" s="126">
        <f>SUM(I1662:I1665)</f>
        <v>1300000</v>
      </c>
      <c r="J1661" s="126">
        <f>SUM(J1662:J1665)</f>
        <v>0</v>
      </c>
      <c r="K1661" s="126"/>
      <c r="L1661" s="178">
        <f>SUM(L1662:L1665)</f>
        <v>1300000</v>
      </c>
    </row>
    <row r="1662" spans="1:12">
      <c r="A1662" t="str">
        <f>B1605&amp;"식비"</f>
        <v>26식비</v>
      </c>
      <c r="B1662" s="111"/>
      <c r="C1662" s="110" t="s">
        <v>68</v>
      </c>
      <c r="D1662" s="370"/>
      <c r="E1662" s="371"/>
      <c r="F1662" s="197">
        <v>15000</v>
      </c>
      <c r="G1662" s="198">
        <v>20</v>
      </c>
      <c r="H1662" s="199">
        <v>2</v>
      </c>
      <c r="I1662" s="161">
        <f t="shared" ref="I1662:I1665" si="882">F1662*G1662*H1662</f>
        <v>600000</v>
      </c>
      <c r="J1662" s="161"/>
      <c r="K1662" s="161"/>
      <c r="L1662" s="175">
        <f>I1662+J1662</f>
        <v>600000</v>
      </c>
    </row>
    <row r="1663" spans="1:12">
      <c r="A1663" t="str">
        <f>B1605&amp;"숙박비"</f>
        <v>26숙박비</v>
      </c>
      <c r="B1663" s="111"/>
      <c r="C1663" s="112" t="s">
        <v>82</v>
      </c>
      <c r="D1663" s="372"/>
      <c r="E1663" s="373"/>
      <c r="F1663" s="191"/>
      <c r="G1663" s="192"/>
      <c r="H1663" s="193"/>
      <c r="I1663" s="166">
        <f t="shared" si="882"/>
        <v>0</v>
      </c>
      <c r="J1663" s="166"/>
      <c r="K1663" s="166"/>
      <c r="L1663" s="175">
        <f t="shared" ref="L1663:L1665" si="883">I1663+J1663</f>
        <v>0</v>
      </c>
    </row>
    <row r="1664" spans="1:12">
      <c r="A1664" t="str">
        <f>B1605&amp;"수당"</f>
        <v>26수당</v>
      </c>
      <c r="B1664" s="111"/>
      <c r="C1664" s="112" t="s">
        <v>20</v>
      </c>
      <c r="D1664" s="203"/>
      <c r="E1664" s="204"/>
      <c r="F1664" s="191">
        <v>300000</v>
      </c>
      <c r="G1664" s="192">
        <v>1</v>
      </c>
      <c r="H1664" s="193">
        <v>1</v>
      </c>
      <c r="I1664" s="166">
        <f t="shared" si="882"/>
        <v>300000</v>
      </c>
      <c r="J1664" s="166"/>
      <c r="K1664" s="166"/>
      <c r="L1664" s="175">
        <f t="shared" si="883"/>
        <v>300000</v>
      </c>
    </row>
    <row r="1665" spans="1:12" ht="14.25" thickBot="1">
      <c r="A1665" t="str">
        <f>B1605&amp;"임금"</f>
        <v>26임금</v>
      </c>
      <c r="B1665" s="113"/>
      <c r="C1665" s="114" t="s">
        <v>83</v>
      </c>
      <c r="D1665" s="374"/>
      <c r="E1665" s="375"/>
      <c r="F1665" s="188">
        <v>400000</v>
      </c>
      <c r="G1665" s="189">
        <v>1</v>
      </c>
      <c r="H1665" s="190">
        <v>1</v>
      </c>
      <c r="I1665" s="167">
        <f t="shared" si="882"/>
        <v>400000</v>
      </c>
      <c r="J1665" s="167"/>
      <c r="K1665" s="167"/>
      <c r="L1665" s="179">
        <f t="shared" si="883"/>
        <v>400000</v>
      </c>
    </row>
    <row r="1666" spans="1:12" ht="37.9" customHeight="1"/>
    <row r="1667" spans="1:12" ht="37.9" customHeight="1" thickBot="1"/>
    <row r="1668" spans="1:12" ht="33.75" customHeight="1">
      <c r="B1668" s="123" t="s">
        <v>69</v>
      </c>
      <c r="C1668" s="427" t="s">
        <v>43</v>
      </c>
      <c r="D1668" s="427"/>
      <c r="E1668" s="96" t="s">
        <v>790</v>
      </c>
      <c r="F1668" s="96" t="s">
        <v>44</v>
      </c>
      <c r="G1668" s="96" t="s">
        <v>45</v>
      </c>
      <c r="H1668" s="96" t="s">
        <v>46</v>
      </c>
      <c r="I1668" s="96" t="s">
        <v>47</v>
      </c>
      <c r="J1668" s="96" t="s">
        <v>48</v>
      </c>
      <c r="K1668" s="135"/>
      <c r="L1668" s="65"/>
    </row>
    <row r="1669" spans="1:12" ht="24.75" customHeight="1" thickBot="1">
      <c r="B1669" s="296">
        <f>B1605+1</f>
        <v>27</v>
      </c>
      <c r="C1669" s="428" t="s">
        <v>800</v>
      </c>
      <c r="D1669" s="428"/>
      <c r="E1669" s="141" t="s">
        <v>791</v>
      </c>
      <c r="F1669" s="141">
        <v>3</v>
      </c>
      <c r="G1669" s="215">
        <v>30</v>
      </c>
      <c r="H1669" s="141">
        <v>20</v>
      </c>
      <c r="I1669" s="141">
        <v>2</v>
      </c>
      <c r="J1669" s="104">
        <f>H1669*I1669</f>
        <v>40</v>
      </c>
      <c r="K1669" s="136"/>
      <c r="L1669" s="66"/>
    </row>
    <row r="1670" spans="1:12" ht="14.25" thickBot="1">
      <c r="B1670" s="64"/>
      <c r="C1670" s="64"/>
      <c r="D1670" s="64"/>
      <c r="E1670" s="64"/>
      <c r="F1670" s="64"/>
      <c r="G1670" s="64"/>
      <c r="H1670" s="64"/>
      <c r="I1670" s="64"/>
      <c r="J1670" s="64"/>
      <c r="K1670" s="137"/>
      <c r="L1670" s="64"/>
    </row>
    <row r="1671" spans="1:12" ht="18.75" customHeight="1">
      <c r="B1671" s="421" t="s">
        <v>80</v>
      </c>
      <c r="C1671" s="422"/>
      <c r="D1671" s="422"/>
      <c r="E1671" s="423" t="s">
        <v>785</v>
      </c>
      <c r="F1671" s="422"/>
      <c r="G1671" s="425" t="s">
        <v>84</v>
      </c>
      <c r="H1671" s="423" t="s">
        <v>786</v>
      </c>
      <c r="I1671" s="423" t="s">
        <v>787</v>
      </c>
      <c r="J1671" s="408" t="s">
        <v>784</v>
      </c>
      <c r="K1671" s="138"/>
      <c r="L1671" s="64"/>
    </row>
    <row r="1672" spans="1:12" ht="47.25" customHeight="1">
      <c r="B1672" s="97" t="s">
        <v>22</v>
      </c>
      <c r="C1672" s="98" t="s">
        <v>23</v>
      </c>
      <c r="D1672" s="216" t="s">
        <v>801</v>
      </c>
      <c r="E1672" s="424"/>
      <c r="F1672" s="424"/>
      <c r="G1672" s="426"/>
      <c r="H1672" s="424"/>
      <c r="I1672" s="424"/>
      <c r="J1672" s="409"/>
      <c r="K1672" s="139"/>
      <c r="L1672" s="64"/>
    </row>
    <row r="1673" spans="1:12" ht="18" customHeight="1">
      <c r="B1673" s="67" t="s">
        <v>23</v>
      </c>
      <c r="C1673" s="121">
        <f>SUM(C1674:C1675)</f>
        <v>18466192</v>
      </c>
      <c r="D1673" s="410">
        <f>ROUNDDOWN(C1674/G1669/J1669,0)</f>
        <v>14305</v>
      </c>
      <c r="E1673" s="412" t="s">
        <v>820</v>
      </c>
      <c r="F1673" s="412"/>
      <c r="G1673" s="412">
        <v>6</v>
      </c>
      <c r="H1673" s="414">
        <v>190306</v>
      </c>
      <c r="I1673" s="417">
        <v>6850</v>
      </c>
      <c r="J1673" s="419">
        <f>D1673/I1673</f>
        <v>2.0883211678832119</v>
      </c>
      <c r="K1673" s="140"/>
      <c r="L1673" s="64"/>
    </row>
    <row r="1674" spans="1:12" ht="18" customHeight="1">
      <c r="B1674" s="67" t="s">
        <v>796</v>
      </c>
      <c r="C1674" s="121">
        <f>L1681</f>
        <v>17166192</v>
      </c>
      <c r="D1674" s="410"/>
      <c r="E1674" s="412"/>
      <c r="F1674" s="412"/>
      <c r="G1674" s="412"/>
      <c r="H1674" s="415"/>
      <c r="I1674" s="417"/>
      <c r="J1674" s="419"/>
      <c r="K1674" s="140"/>
      <c r="L1674" s="64"/>
    </row>
    <row r="1675" spans="1:12" ht="18" customHeight="1" thickBot="1">
      <c r="B1675" s="68" t="s">
        <v>795</v>
      </c>
      <c r="C1675" s="122">
        <f>L1725</f>
        <v>1300000</v>
      </c>
      <c r="D1675" s="411"/>
      <c r="E1675" s="413"/>
      <c r="F1675" s="413"/>
      <c r="G1675" s="413"/>
      <c r="H1675" s="416"/>
      <c r="I1675" s="418"/>
      <c r="J1675" s="420"/>
      <c r="K1675" s="140"/>
      <c r="L1675" s="64"/>
    </row>
    <row r="1676" spans="1:12" ht="18" customHeight="1">
      <c r="B1676" s="180"/>
      <c r="C1676" s="205"/>
      <c r="D1676" s="206"/>
      <c r="E1676" s="181"/>
      <c r="F1676" s="181"/>
      <c r="G1676" s="181"/>
      <c r="H1676" s="183"/>
      <c r="I1676" s="184"/>
      <c r="J1676" s="207"/>
      <c r="K1676" s="182"/>
      <c r="L1676" s="64"/>
    </row>
    <row r="1677" spans="1:12" ht="14.25" thickBot="1">
      <c r="B1677" s="64"/>
      <c r="C1677" s="64"/>
      <c r="D1677" s="64"/>
      <c r="E1677" s="64"/>
      <c r="F1677" s="64"/>
      <c r="G1677" s="64"/>
      <c r="H1677" s="64"/>
      <c r="I1677" s="64"/>
      <c r="J1677" s="64"/>
      <c r="K1677" s="64"/>
      <c r="L1677" s="64"/>
    </row>
    <row r="1678" spans="1:12" ht="19.5" customHeight="1" thickBot="1">
      <c r="B1678" s="64"/>
      <c r="C1678" s="64"/>
      <c r="D1678" s="64"/>
      <c r="E1678" s="64"/>
      <c r="F1678" s="297" t="s">
        <v>75</v>
      </c>
      <c r="G1678" s="298"/>
      <c r="H1678" s="298"/>
      <c r="I1678" s="300"/>
      <c r="J1678" s="301" t="s">
        <v>35</v>
      </c>
      <c r="K1678" s="302"/>
      <c r="L1678" s="303" t="s">
        <v>77</v>
      </c>
    </row>
    <row r="1679" spans="1:12" ht="18.75" customHeight="1" thickBot="1">
      <c r="B1679" s="75" t="s">
        <v>31</v>
      </c>
      <c r="C1679" s="76" t="s">
        <v>51</v>
      </c>
      <c r="D1679" s="404" t="s">
        <v>52</v>
      </c>
      <c r="E1679" s="405"/>
      <c r="F1679" s="75" t="s">
        <v>53</v>
      </c>
      <c r="G1679" s="76" t="s">
        <v>54</v>
      </c>
      <c r="H1679" s="77" t="s">
        <v>21</v>
      </c>
      <c r="I1679" s="75" t="s">
        <v>49</v>
      </c>
      <c r="J1679" s="132" t="s">
        <v>788</v>
      </c>
      <c r="K1679" s="304" t="s">
        <v>789</v>
      </c>
      <c r="L1679" s="303" t="s">
        <v>49</v>
      </c>
    </row>
    <row r="1680" spans="1:12" ht="21" customHeight="1" thickBot="1">
      <c r="B1680" s="78" t="s">
        <v>23</v>
      </c>
      <c r="C1680" s="79"/>
      <c r="D1680" s="404"/>
      <c r="E1680" s="405"/>
      <c r="F1680" s="80"/>
      <c r="G1680" s="81"/>
      <c r="H1680" s="82"/>
      <c r="I1680" s="83">
        <f>I1681+I1725</f>
        <v>18466192</v>
      </c>
      <c r="J1680" s="133"/>
      <c r="K1680" s="133"/>
      <c r="L1680" s="168">
        <f>L1681+L1725</f>
        <v>18466192</v>
      </c>
    </row>
    <row r="1681" spans="1:12" ht="21.75" customHeight="1" thickBot="1">
      <c r="A1681" t="str">
        <f>B1669&amp;"훈련비"</f>
        <v>27훈련비</v>
      </c>
      <c r="B1681" s="99" t="s">
        <v>794</v>
      </c>
      <c r="C1681" s="100" t="s">
        <v>23</v>
      </c>
      <c r="D1681" s="406"/>
      <c r="E1681" s="407"/>
      <c r="F1681" s="101"/>
      <c r="G1681" s="102"/>
      <c r="H1681" s="103"/>
      <c r="I1681" s="101">
        <f>I1682+I1683+I1686+I1690+I1699+I1708+I1709+I1713+I1717+I1721</f>
        <v>17166192</v>
      </c>
      <c r="J1681" s="101">
        <f>J1682+J1683+J1686+J1690+J1699+J1708+J1709+J1713+J1717+J1721</f>
        <v>0</v>
      </c>
      <c r="K1681" s="101"/>
      <c r="L1681" s="169">
        <f>L1682+L1683+L1686+L1690+L1699+L1708+L1709+L1713+L1717+L1721</f>
        <v>17166192</v>
      </c>
    </row>
    <row r="1682" spans="1:12" ht="14.25" thickBot="1">
      <c r="B1682" s="105" t="s">
        <v>55</v>
      </c>
      <c r="C1682" s="106" t="s">
        <v>13</v>
      </c>
      <c r="D1682" s="401" t="s">
        <v>55</v>
      </c>
      <c r="E1682" s="402"/>
      <c r="F1682" s="288">
        <v>12506</v>
      </c>
      <c r="G1682" s="289">
        <v>16</v>
      </c>
      <c r="H1682" s="290">
        <v>2</v>
      </c>
      <c r="I1682" s="144">
        <f>F1682*G1682*H1682</f>
        <v>400192</v>
      </c>
      <c r="J1682" s="144"/>
      <c r="K1682" s="144"/>
      <c r="L1682" s="170">
        <f>I1682+J1682</f>
        <v>400192</v>
      </c>
    </row>
    <row r="1683" spans="1:12">
      <c r="B1683" s="105" t="s">
        <v>56</v>
      </c>
      <c r="C1683" s="107" t="s">
        <v>13</v>
      </c>
      <c r="D1683" s="384"/>
      <c r="E1683" s="403"/>
      <c r="F1683" s="147"/>
      <c r="G1683" s="148"/>
      <c r="H1683" s="149"/>
      <c r="I1683" s="147">
        <f t="shared" ref="I1683:J1683" si="884">SUM(I1684:I1685)</f>
        <v>0</v>
      </c>
      <c r="J1683" s="147">
        <f t="shared" si="884"/>
        <v>0</v>
      </c>
      <c r="K1683" s="147"/>
      <c r="L1683" s="171">
        <f t="shared" ref="L1683" si="885">SUM(L1684:L1685)</f>
        <v>0</v>
      </c>
    </row>
    <row r="1684" spans="1:12">
      <c r="B1684" s="69"/>
      <c r="C1684" s="70" t="s">
        <v>57</v>
      </c>
      <c r="D1684" s="372"/>
      <c r="E1684" s="392"/>
      <c r="F1684" s="185"/>
      <c r="G1684" s="186"/>
      <c r="H1684" s="187"/>
      <c r="I1684" s="142">
        <f>F1684*G1684*H1684</f>
        <v>0</v>
      </c>
      <c r="J1684" s="142"/>
      <c r="K1684" s="142"/>
      <c r="L1684" s="172">
        <f>I1684+J1684</f>
        <v>0</v>
      </c>
    </row>
    <row r="1685" spans="1:12" ht="14.25" thickBot="1">
      <c r="B1685" s="71"/>
      <c r="C1685" s="72"/>
      <c r="D1685" s="374"/>
      <c r="E1685" s="399"/>
      <c r="F1685" s="188"/>
      <c r="G1685" s="189"/>
      <c r="H1685" s="190"/>
      <c r="I1685" s="143">
        <f>F1685*G1685*H1685</f>
        <v>0</v>
      </c>
      <c r="J1685" s="143"/>
      <c r="K1685" s="143"/>
      <c r="L1685" s="172">
        <f>I1685+J1685</f>
        <v>0</v>
      </c>
    </row>
    <row r="1686" spans="1:12">
      <c r="B1686" s="105" t="s">
        <v>58</v>
      </c>
      <c r="C1686" s="107" t="s">
        <v>13</v>
      </c>
      <c r="D1686" s="384"/>
      <c r="E1686" s="403"/>
      <c r="F1686" s="147"/>
      <c r="G1686" s="148"/>
      <c r="H1686" s="149"/>
      <c r="I1686" s="147">
        <f t="shared" ref="I1686:J1686" si="886">SUM(I1687:I1689)</f>
        <v>1800000</v>
      </c>
      <c r="J1686" s="147">
        <f t="shared" si="886"/>
        <v>0</v>
      </c>
      <c r="K1686" s="147"/>
      <c r="L1686" s="171">
        <f t="shared" ref="L1686" si="887">SUM(L1687:L1689)</f>
        <v>1800000</v>
      </c>
    </row>
    <row r="1687" spans="1:12">
      <c r="B1687" s="69"/>
      <c r="C1687" s="70" t="s">
        <v>57</v>
      </c>
      <c r="D1687" s="372"/>
      <c r="E1687" s="392"/>
      <c r="F1687" s="185">
        <v>900000</v>
      </c>
      <c r="G1687" s="186">
        <v>1</v>
      </c>
      <c r="H1687" s="187">
        <v>2</v>
      </c>
      <c r="I1687" s="142">
        <f t="shared" ref="I1687:I1689" si="888">F1687*G1687*H1687</f>
        <v>1800000</v>
      </c>
      <c r="J1687" s="142"/>
      <c r="K1687" s="142"/>
      <c r="L1687" s="172">
        <f>I1687+J1687</f>
        <v>1800000</v>
      </c>
    </row>
    <row r="1688" spans="1:12">
      <c r="B1688" s="69"/>
      <c r="C1688" s="70"/>
      <c r="D1688" s="372"/>
      <c r="E1688" s="392"/>
      <c r="F1688" s="185"/>
      <c r="G1688" s="186"/>
      <c r="H1688" s="187"/>
      <c r="I1688" s="142">
        <f t="shared" si="888"/>
        <v>0</v>
      </c>
      <c r="J1688" s="142"/>
      <c r="K1688" s="142"/>
      <c r="L1688" s="172">
        <f t="shared" ref="L1688:L1689" si="889">I1688+J1688</f>
        <v>0</v>
      </c>
    </row>
    <row r="1689" spans="1:12" ht="14.25" thickBot="1">
      <c r="B1689" s="71"/>
      <c r="C1689" s="72"/>
      <c r="D1689" s="374"/>
      <c r="E1689" s="399"/>
      <c r="F1689" s="191"/>
      <c r="G1689" s="192"/>
      <c r="H1689" s="193"/>
      <c r="I1689" s="143">
        <f t="shared" si="888"/>
        <v>0</v>
      </c>
      <c r="J1689" s="143"/>
      <c r="K1689" s="143"/>
      <c r="L1689" s="172">
        <f t="shared" si="889"/>
        <v>0</v>
      </c>
    </row>
    <row r="1690" spans="1:12">
      <c r="B1690" s="105" t="s">
        <v>24</v>
      </c>
      <c r="C1690" s="108" t="s">
        <v>13</v>
      </c>
      <c r="D1690" s="380"/>
      <c r="E1690" s="400"/>
      <c r="F1690" s="151"/>
      <c r="G1690" s="152"/>
      <c r="H1690" s="153"/>
      <c r="I1690" s="151">
        <f>I1691+I1695</f>
        <v>10000000</v>
      </c>
      <c r="J1690" s="151">
        <f>J1691+J1695</f>
        <v>0</v>
      </c>
      <c r="K1690" s="151"/>
      <c r="L1690" s="173">
        <f>L1691+L1695</f>
        <v>10000000</v>
      </c>
    </row>
    <row r="1691" spans="1:12">
      <c r="B1691" s="73" t="s">
        <v>59</v>
      </c>
      <c r="C1691" s="109" t="s">
        <v>13</v>
      </c>
      <c r="D1691" s="397"/>
      <c r="E1691" s="398"/>
      <c r="F1691" s="154"/>
      <c r="G1691" s="155"/>
      <c r="H1691" s="156"/>
      <c r="I1691" s="154">
        <f t="shared" ref="I1691:J1691" si="890">SUM(I1692:I1694)</f>
        <v>2000000</v>
      </c>
      <c r="J1691" s="154">
        <f t="shared" si="890"/>
        <v>0</v>
      </c>
      <c r="K1691" s="154"/>
      <c r="L1691" s="174">
        <f>SUM(L1692:L1694)</f>
        <v>2000000</v>
      </c>
    </row>
    <row r="1692" spans="1:12">
      <c r="B1692" s="69"/>
      <c r="C1692" s="194" t="s">
        <v>798</v>
      </c>
      <c r="D1692" s="372" t="s">
        <v>85</v>
      </c>
      <c r="E1692" s="392"/>
      <c r="F1692" s="185">
        <v>100000</v>
      </c>
      <c r="G1692" s="186">
        <v>10</v>
      </c>
      <c r="H1692" s="187">
        <v>2</v>
      </c>
      <c r="I1692" s="142">
        <f t="shared" ref="I1692:I1694" si="891">F1692*G1692*H1692</f>
        <v>2000000</v>
      </c>
      <c r="J1692" s="142"/>
      <c r="K1692" s="142"/>
      <c r="L1692" s="172">
        <f>I1692+J1692</f>
        <v>2000000</v>
      </c>
    </row>
    <row r="1693" spans="1:12">
      <c r="B1693" s="69"/>
      <c r="C1693" s="194" t="s">
        <v>60</v>
      </c>
      <c r="D1693" s="372" t="s">
        <v>86</v>
      </c>
      <c r="E1693" s="392"/>
      <c r="F1693" s="185"/>
      <c r="G1693" s="186"/>
      <c r="H1693" s="187"/>
      <c r="I1693" s="142">
        <f t="shared" si="891"/>
        <v>0</v>
      </c>
      <c r="J1693" s="142"/>
      <c r="K1693" s="142"/>
      <c r="L1693" s="172">
        <f t="shared" ref="L1693:L1694" si="892">I1693+J1693</f>
        <v>0</v>
      </c>
    </row>
    <row r="1694" spans="1:12" ht="14.25" thickBot="1">
      <c r="B1694" s="74"/>
      <c r="C1694" s="195" t="s">
        <v>60</v>
      </c>
      <c r="D1694" s="393" t="s">
        <v>87</v>
      </c>
      <c r="E1694" s="394"/>
      <c r="F1694" s="191"/>
      <c r="G1694" s="192"/>
      <c r="H1694" s="193"/>
      <c r="I1694" s="157">
        <f t="shared" si="891"/>
        <v>0</v>
      </c>
      <c r="J1694" s="157"/>
      <c r="K1694" s="157"/>
      <c r="L1694" s="172">
        <f t="shared" si="892"/>
        <v>0</v>
      </c>
    </row>
    <row r="1695" spans="1:12">
      <c r="B1695" s="69" t="s">
        <v>61</v>
      </c>
      <c r="C1695" s="110" t="s">
        <v>13</v>
      </c>
      <c r="D1695" s="397"/>
      <c r="E1695" s="398"/>
      <c r="F1695" s="158"/>
      <c r="G1695" s="159"/>
      <c r="H1695" s="160"/>
      <c r="I1695" s="161">
        <f t="shared" ref="I1695:J1695" si="893">SUM(I1696:I1698)</f>
        <v>8000000</v>
      </c>
      <c r="J1695" s="161">
        <f t="shared" si="893"/>
        <v>0</v>
      </c>
      <c r="K1695" s="161"/>
      <c r="L1695" s="175">
        <f>SUM(L1696:L1698)</f>
        <v>8000000</v>
      </c>
    </row>
    <row r="1696" spans="1:12">
      <c r="B1696" s="69"/>
      <c r="C1696" s="194" t="s">
        <v>799</v>
      </c>
      <c r="D1696" s="372" t="s">
        <v>85</v>
      </c>
      <c r="E1696" s="392"/>
      <c r="F1696" s="185">
        <v>200000</v>
      </c>
      <c r="G1696" s="186">
        <v>20</v>
      </c>
      <c r="H1696" s="187">
        <v>2</v>
      </c>
      <c r="I1696" s="142">
        <f t="shared" ref="I1696:I1698" si="894">F1696*G1696*H1696</f>
        <v>8000000</v>
      </c>
      <c r="J1696" s="142"/>
      <c r="K1696" s="142"/>
      <c r="L1696" s="172">
        <f>I1696+J1696</f>
        <v>8000000</v>
      </c>
    </row>
    <row r="1697" spans="2:12">
      <c r="B1697" s="69"/>
      <c r="C1697" s="194" t="s">
        <v>60</v>
      </c>
      <c r="D1697" s="372" t="s">
        <v>86</v>
      </c>
      <c r="E1697" s="392"/>
      <c r="F1697" s="185"/>
      <c r="G1697" s="186"/>
      <c r="H1697" s="187"/>
      <c r="I1697" s="142">
        <f t="shared" si="894"/>
        <v>0</v>
      </c>
      <c r="J1697" s="142"/>
      <c r="K1697" s="142"/>
      <c r="L1697" s="172">
        <f t="shared" ref="L1697:L1698" si="895">I1697+J1697</f>
        <v>0</v>
      </c>
    </row>
    <row r="1698" spans="2:12" ht="14.25" thickBot="1">
      <c r="B1698" s="71"/>
      <c r="C1698" s="196" t="s">
        <v>60</v>
      </c>
      <c r="D1698" s="393" t="s">
        <v>87</v>
      </c>
      <c r="E1698" s="394"/>
      <c r="F1698" s="185"/>
      <c r="G1698" s="186"/>
      <c r="H1698" s="187"/>
      <c r="I1698" s="143">
        <f t="shared" si="894"/>
        <v>0</v>
      </c>
      <c r="J1698" s="143"/>
      <c r="K1698" s="143"/>
      <c r="L1698" s="172">
        <f t="shared" si="895"/>
        <v>0</v>
      </c>
    </row>
    <row r="1699" spans="2:12">
      <c r="B1699" s="105" t="s">
        <v>62</v>
      </c>
      <c r="C1699" s="108" t="s">
        <v>13</v>
      </c>
      <c r="D1699" s="395"/>
      <c r="E1699" s="396"/>
      <c r="F1699" s="151"/>
      <c r="G1699" s="152"/>
      <c r="H1699" s="153"/>
      <c r="I1699" s="151">
        <f>I1700+I1704</f>
        <v>160000</v>
      </c>
      <c r="J1699" s="151">
        <f>J1700+J1704</f>
        <v>0</v>
      </c>
      <c r="K1699" s="151"/>
      <c r="L1699" s="173">
        <f>L1700+L1704</f>
        <v>160000</v>
      </c>
    </row>
    <row r="1700" spans="2:12">
      <c r="B1700" s="130" t="s">
        <v>25</v>
      </c>
      <c r="C1700" s="131" t="s">
        <v>13</v>
      </c>
      <c r="D1700" s="390"/>
      <c r="E1700" s="391"/>
      <c r="F1700" s="162"/>
      <c r="G1700" s="163"/>
      <c r="H1700" s="164"/>
      <c r="I1700" s="162">
        <f>SUM(I1701:I1703)</f>
        <v>160000</v>
      </c>
      <c r="J1700" s="162">
        <f>SUM(J1701:J1703)</f>
        <v>0</v>
      </c>
      <c r="K1700" s="162"/>
      <c r="L1700" s="176">
        <f>SUM(L1701:L1703)</f>
        <v>160000</v>
      </c>
    </row>
    <row r="1701" spans="2:12">
      <c r="B1701" s="69"/>
      <c r="C1701" s="214" t="s">
        <v>798</v>
      </c>
      <c r="D1701" s="370"/>
      <c r="E1701" s="371"/>
      <c r="F1701" s="197">
        <v>80000</v>
      </c>
      <c r="G1701" s="198">
        <v>1</v>
      </c>
      <c r="H1701" s="199">
        <v>2</v>
      </c>
      <c r="I1701" s="165">
        <f t="shared" ref="I1701:I1703" si="896">F1701*G1701*H1701</f>
        <v>160000</v>
      </c>
      <c r="J1701" s="165"/>
      <c r="K1701" s="165"/>
      <c r="L1701" s="177">
        <f>I1701+J1701</f>
        <v>160000</v>
      </c>
    </row>
    <row r="1702" spans="2:12">
      <c r="B1702" s="69"/>
      <c r="C1702" s="212"/>
      <c r="D1702" s="372"/>
      <c r="E1702" s="373"/>
      <c r="F1702" s="185"/>
      <c r="G1702" s="186"/>
      <c r="H1702" s="187"/>
      <c r="I1702" s="142">
        <f t="shared" si="896"/>
        <v>0</v>
      </c>
      <c r="J1702" s="142"/>
      <c r="K1702" s="142"/>
      <c r="L1702" s="177">
        <f t="shared" ref="L1702:L1703" si="897">I1702+J1702</f>
        <v>0</v>
      </c>
    </row>
    <row r="1703" spans="2:12">
      <c r="B1703" s="69"/>
      <c r="C1703" s="213"/>
      <c r="D1703" s="388"/>
      <c r="E1703" s="389"/>
      <c r="F1703" s="191"/>
      <c r="G1703" s="192"/>
      <c r="H1703" s="193"/>
      <c r="I1703" s="150">
        <f t="shared" si="896"/>
        <v>0</v>
      </c>
      <c r="J1703" s="150"/>
      <c r="K1703" s="150"/>
      <c r="L1703" s="177">
        <f t="shared" si="897"/>
        <v>0</v>
      </c>
    </row>
    <row r="1704" spans="2:12">
      <c r="B1704" s="130" t="s">
        <v>63</v>
      </c>
      <c r="C1704" s="131" t="s">
        <v>13</v>
      </c>
      <c r="D1704" s="390"/>
      <c r="E1704" s="391"/>
      <c r="F1704" s="162"/>
      <c r="G1704" s="163"/>
      <c r="H1704" s="164"/>
      <c r="I1704" s="162">
        <f>SUM(I1705:I1707)</f>
        <v>0</v>
      </c>
      <c r="J1704" s="162">
        <f>SUM(J1705:J1707)</f>
        <v>0</v>
      </c>
      <c r="K1704" s="162"/>
      <c r="L1704" s="176">
        <f>SUM(L1705:L1707)</f>
        <v>0</v>
      </c>
    </row>
    <row r="1705" spans="2:12">
      <c r="B1705" s="69"/>
      <c r="C1705" s="200"/>
      <c r="D1705" s="370"/>
      <c r="E1705" s="371"/>
      <c r="F1705" s="197"/>
      <c r="G1705" s="198"/>
      <c r="H1705" s="199">
        <v>2</v>
      </c>
      <c r="I1705" s="165">
        <f>F1705*G1705*H1705</f>
        <v>0</v>
      </c>
      <c r="J1705" s="165"/>
      <c r="K1705" s="165"/>
      <c r="L1705" s="177">
        <f>I1705+J1705</f>
        <v>0</v>
      </c>
    </row>
    <row r="1706" spans="2:12">
      <c r="B1706" s="69"/>
      <c r="C1706" s="201"/>
      <c r="D1706" s="372"/>
      <c r="E1706" s="373"/>
      <c r="F1706" s="185"/>
      <c r="G1706" s="186"/>
      <c r="H1706" s="187"/>
      <c r="I1706" s="142">
        <f t="shared" ref="I1706:I1707" si="898">F1706*G1706*H1706</f>
        <v>0</v>
      </c>
      <c r="J1706" s="142"/>
      <c r="K1706" s="142"/>
      <c r="L1706" s="177">
        <f t="shared" ref="L1706:L1707" si="899">I1706+J1706</f>
        <v>0</v>
      </c>
    </row>
    <row r="1707" spans="2:12" ht="14.25" thickBot="1">
      <c r="B1707" s="71"/>
      <c r="C1707" s="202"/>
      <c r="D1707" s="374"/>
      <c r="E1707" s="375"/>
      <c r="F1707" s="188"/>
      <c r="G1707" s="189"/>
      <c r="H1707" s="190"/>
      <c r="I1707" s="143">
        <f t="shared" si="898"/>
        <v>0</v>
      </c>
      <c r="J1707" s="143"/>
      <c r="K1707" s="143"/>
      <c r="L1707" s="177">
        <f t="shared" si="899"/>
        <v>0</v>
      </c>
    </row>
    <row r="1708" spans="2:12" ht="30.75" customHeight="1" thickBot="1">
      <c r="B1708" s="291" t="s">
        <v>898</v>
      </c>
      <c r="C1708" s="107" t="s">
        <v>13</v>
      </c>
      <c r="D1708" s="386" t="s">
        <v>26</v>
      </c>
      <c r="E1708" s="387"/>
      <c r="F1708" s="208">
        <v>9000</v>
      </c>
      <c r="G1708" s="209">
        <v>20</v>
      </c>
      <c r="H1708" s="210">
        <v>2</v>
      </c>
      <c r="I1708" s="147">
        <f>F1708*G1708*H1708</f>
        <v>360000</v>
      </c>
      <c r="J1708" s="147"/>
      <c r="K1708" s="147"/>
      <c r="L1708" s="171">
        <f>I1708+J1708</f>
        <v>360000</v>
      </c>
    </row>
    <row r="1709" spans="2:12">
      <c r="B1709" s="129" t="s">
        <v>28</v>
      </c>
      <c r="C1709" s="106" t="s">
        <v>13</v>
      </c>
      <c r="D1709" s="380"/>
      <c r="E1709" s="381"/>
      <c r="F1709" s="144"/>
      <c r="G1709" s="145"/>
      <c r="H1709" s="146"/>
      <c r="I1709" s="144">
        <f t="shared" ref="I1709:J1709" si="900">SUM(I1710:I1712)</f>
        <v>2400000</v>
      </c>
      <c r="J1709" s="144">
        <f t="shared" si="900"/>
        <v>0</v>
      </c>
      <c r="K1709" s="144"/>
      <c r="L1709" s="170">
        <f t="shared" ref="L1709" si="901">SUM(L1710:L1712)</f>
        <v>2400000</v>
      </c>
    </row>
    <row r="1710" spans="2:12">
      <c r="B1710" s="69"/>
      <c r="C1710" s="200"/>
      <c r="D1710" s="370"/>
      <c r="E1710" s="371"/>
      <c r="F1710" s="197">
        <v>60000</v>
      </c>
      <c r="G1710" s="198">
        <v>20</v>
      </c>
      <c r="H1710" s="199">
        <v>2</v>
      </c>
      <c r="I1710" s="165">
        <f t="shared" ref="I1710:I1711" si="902">F1710*G1710*H1710</f>
        <v>2400000</v>
      </c>
      <c r="J1710" s="165"/>
      <c r="K1710" s="165"/>
      <c r="L1710" s="177">
        <f>I1710+J1710</f>
        <v>2400000</v>
      </c>
    </row>
    <row r="1711" spans="2:12">
      <c r="B1711" s="69"/>
      <c r="C1711" s="201"/>
      <c r="D1711" s="372"/>
      <c r="E1711" s="373"/>
      <c r="F1711" s="185"/>
      <c r="G1711" s="186"/>
      <c r="H1711" s="187"/>
      <c r="I1711" s="142">
        <f t="shared" si="902"/>
        <v>0</v>
      </c>
      <c r="J1711" s="142"/>
      <c r="K1711" s="142"/>
      <c r="L1711" s="177">
        <f t="shared" ref="L1711:L1712" si="903">I1711+J1711</f>
        <v>0</v>
      </c>
    </row>
    <row r="1712" spans="2:12" ht="14.25" thickBot="1">
      <c r="B1712" s="71"/>
      <c r="C1712" s="202"/>
      <c r="D1712" s="374"/>
      <c r="E1712" s="375"/>
      <c r="F1712" s="188"/>
      <c r="G1712" s="189"/>
      <c r="H1712" s="190"/>
      <c r="I1712" s="143">
        <f>F1712*G1712*H1712</f>
        <v>0</v>
      </c>
      <c r="J1712" s="143"/>
      <c r="K1712" s="143"/>
      <c r="L1712" s="177">
        <f t="shared" si="903"/>
        <v>0</v>
      </c>
    </row>
    <row r="1713" spans="1:12">
      <c r="B1713" s="105" t="s">
        <v>29</v>
      </c>
      <c r="C1713" s="107" t="s">
        <v>13</v>
      </c>
      <c r="D1713" s="384" t="s">
        <v>29</v>
      </c>
      <c r="E1713" s="385"/>
      <c r="F1713" s="147"/>
      <c r="G1713" s="148"/>
      <c r="H1713" s="149"/>
      <c r="I1713" s="147">
        <f t="shared" ref="I1713:J1713" si="904">SUM(I1714:I1716)</f>
        <v>800000</v>
      </c>
      <c r="J1713" s="147">
        <f t="shared" si="904"/>
        <v>0</v>
      </c>
      <c r="K1713" s="147"/>
      <c r="L1713" s="171">
        <f t="shared" ref="L1713" si="905">SUM(L1714:L1716)</f>
        <v>800000</v>
      </c>
    </row>
    <row r="1714" spans="1:12">
      <c r="B1714" s="69"/>
      <c r="C1714" s="70" t="s">
        <v>64</v>
      </c>
      <c r="D1714" s="372"/>
      <c r="E1714" s="373"/>
      <c r="F1714" s="185">
        <v>20000</v>
      </c>
      <c r="G1714" s="186">
        <v>20</v>
      </c>
      <c r="H1714" s="187">
        <v>2</v>
      </c>
      <c r="I1714" s="142">
        <f t="shared" ref="I1714:I1716" si="906">F1714*G1714*H1714</f>
        <v>800000</v>
      </c>
      <c r="J1714" s="142"/>
      <c r="K1714" s="142"/>
      <c r="L1714" s="172">
        <f>I1714+J1714</f>
        <v>800000</v>
      </c>
    </row>
    <row r="1715" spans="1:12">
      <c r="B1715" s="69"/>
      <c r="C1715" s="70" t="s">
        <v>65</v>
      </c>
      <c r="D1715" s="372"/>
      <c r="E1715" s="373"/>
      <c r="F1715" s="185"/>
      <c r="G1715" s="186"/>
      <c r="H1715" s="187"/>
      <c r="I1715" s="142">
        <f t="shared" si="906"/>
        <v>0</v>
      </c>
      <c r="J1715" s="142"/>
      <c r="K1715" s="142"/>
      <c r="L1715" s="172">
        <f t="shared" ref="L1715:L1716" si="907">I1715+J1715</f>
        <v>0</v>
      </c>
    </row>
    <row r="1716" spans="1:12" ht="14.25" thickBot="1">
      <c r="B1716" s="71"/>
      <c r="C1716" s="72"/>
      <c r="D1716" s="374"/>
      <c r="E1716" s="375"/>
      <c r="F1716" s="188"/>
      <c r="G1716" s="189"/>
      <c r="H1716" s="190"/>
      <c r="I1716" s="143">
        <f t="shared" si="906"/>
        <v>0</v>
      </c>
      <c r="J1716" s="143"/>
      <c r="K1716" s="143"/>
      <c r="L1716" s="172">
        <f t="shared" si="907"/>
        <v>0</v>
      </c>
    </row>
    <row r="1717" spans="1:12">
      <c r="B1717" s="129" t="s">
        <v>66</v>
      </c>
      <c r="C1717" s="106" t="s">
        <v>13</v>
      </c>
      <c r="D1717" s="380"/>
      <c r="E1717" s="381"/>
      <c r="F1717" s="144"/>
      <c r="G1717" s="145"/>
      <c r="H1717" s="146"/>
      <c r="I1717" s="144">
        <f t="shared" ref="I1717:J1717" si="908">SUM(I1718:I1720)</f>
        <v>120000</v>
      </c>
      <c r="J1717" s="144">
        <f t="shared" si="908"/>
        <v>0</v>
      </c>
      <c r="K1717" s="144"/>
      <c r="L1717" s="170">
        <f t="shared" ref="L1717" si="909">SUM(L1718:L1720)</f>
        <v>120000</v>
      </c>
    </row>
    <row r="1718" spans="1:12">
      <c r="B1718" s="69"/>
      <c r="C1718" s="211" t="s">
        <v>797</v>
      </c>
      <c r="D1718" s="370"/>
      <c r="E1718" s="371"/>
      <c r="F1718" s="197">
        <v>3000</v>
      </c>
      <c r="G1718" s="198">
        <v>20</v>
      </c>
      <c r="H1718" s="199">
        <v>2</v>
      </c>
      <c r="I1718" s="165">
        <f t="shared" ref="I1718:I1720" si="910">F1718*G1718*H1718</f>
        <v>120000</v>
      </c>
      <c r="J1718" s="165"/>
      <c r="K1718" s="165"/>
      <c r="L1718" s="177">
        <f>I1718+J1718</f>
        <v>120000</v>
      </c>
    </row>
    <row r="1719" spans="1:12">
      <c r="B1719" s="69"/>
      <c r="C1719" s="70" t="s">
        <v>34</v>
      </c>
      <c r="D1719" s="372"/>
      <c r="E1719" s="373"/>
      <c r="F1719" s="185"/>
      <c r="G1719" s="186"/>
      <c r="H1719" s="187"/>
      <c r="I1719" s="142">
        <f t="shared" si="910"/>
        <v>0</v>
      </c>
      <c r="J1719" s="142"/>
      <c r="K1719" s="142"/>
      <c r="L1719" s="177">
        <f t="shared" ref="L1719:L1720" si="911">I1719+J1719</f>
        <v>0</v>
      </c>
    </row>
    <row r="1720" spans="1:12" ht="14.25" thickBot="1">
      <c r="B1720" s="71"/>
      <c r="C1720" s="72"/>
      <c r="D1720" s="374"/>
      <c r="E1720" s="375"/>
      <c r="F1720" s="188"/>
      <c r="G1720" s="189"/>
      <c r="H1720" s="190"/>
      <c r="I1720" s="143">
        <f t="shared" si="910"/>
        <v>0</v>
      </c>
      <c r="J1720" s="143"/>
      <c r="K1720" s="143"/>
      <c r="L1720" s="177">
        <f t="shared" si="911"/>
        <v>0</v>
      </c>
    </row>
    <row r="1721" spans="1:12">
      <c r="B1721" s="105" t="s">
        <v>67</v>
      </c>
      <c r="C1721" s="107" t="s">
        <v>13</v>
      </c>
      <c r="D1721" s="382">
        <f>I1721/(I1682+I1683+I1686+I1690+I1699+I1708+I1709+I1713+I1717)</f>
        <v>7.0198660963659287E-2</v>
      </c>
      <c r="E1721" s="383"/>
      <c r="F1721" s="147"/>
      <c r="G1721" s="148"/>
      <c r="H1721" s="149"/>
      <c r="I1721" s="147">
        <f t="shared" ref="I1721:J1721" si="912">SUM(I1722:I1724)</f>
        <v>1126000</v>
      </c>
      <c r="J1721" s="147">
        <f t="shared" si="912"/>
        <v>0</v>
      </c>
      <c r="K1721" s="147"/>
      <c r="L1721" s="171">
        <f t="shared" ref="L1721" si="913">SUM(L1722:L1724)</f>
        <v>1126000</v>
      </c>
    </row>
    <row r="1722" spans="1:12" ht="16.5" customHeight="1">
      <c r="B1722" s="376" t="s">
        <v>81</v>
      </c>
      <c r="C1722" s="70" t="s">
        <v>27</v>
      </c>
      <c r="D1722" s="372"/>
      <c r="E1722" s="373"/>
      <c r="F1722" s="185">
        <v>33000</v>
      </c>
      <c r="G1722" s="186">
        <v>1</v>
      </c>
      <c r="H1722" s="187">
        <v>2</v>
      </c>
      <c r="I1722" s="142">
        <f t="shared" ref="I1722:I1724" si="914">F1722*G1722*H1722</f>
        <v>66000</v>
      </c>
      <c r="J1722" s="142"/>
      <c r="K1722" s="142"/>
      <c r="L1722" s="172">
        <f>I1722+J1722</f>
        <v>66000</v>
      </c>
    </row>
    <row r="1723" spans="1:12">
      <c r="B1723" s="376"/>
      <c r="C1723" s="70" t="s">
        <v>30</v>
      </c>
      <c r="D1723" s="372"/>
      <c r="E1723" s="373"/>
      <c r="F1723" s="185">
        <v>30000</v>
      </c>
      <c r="G1723" s="186">
        <v>1</v>
      </c>
      <c r="H1723" s="187">
        <v>2</v>
      </c>
      <c r="I1723" s="142">
        <f t="shared" si="914"/>
        <v>60000</v>
      </c>
      <c r="J1723" s="142"/>
      <c r="K1723" s="142"/>
      <c r="L1723" s="172">
        <f t="shared" ref="L1723:L1724" si="915">I1723+J1723</f>
        <v>60000</v>
      </c>
    </row>
    <row r="1724" spans="1:12" ht="19.5" customHeight="1" thickBot="1">
      <c r="B1724" s="377"/>
      <c r="C1724" s="72" t="s">
        <v>33</v>
      </c>
      <c r="D1724" s="374"/>
      <c r="E1724" s="375"/>
      <c r="F1724" s="188">
        <v>500000</v>
      </c>
      <c r="G1724" s="189">
        <v>1</v>
      </c>
      <c r="H1724" s="190">
        <v>2</v>
      </c>
      <c r="I1724" s="143">
        <f t="shared" si="914"/>
        <v>1000000</v>
      </c>
      <c r="J1724" s="143"/>
      <c r="K1724" s="143"/>
      <c r="L1724" s="172">
        <f t="shared" si="915"/>
        <v>1000000</v>
      </c>
    </row>
    <row r="1725" spans="1:12" ht="18" customHeight="1">
      <c r="B1725" s="124" t="s">
        <v>793</v>
      </c>
      <c r="C1725" s="125" t="s">
        <v>23</v>
      </c>
      <c r="D1725" s="378"/>
      <c r="E1725" s="379"/>
      <c r="F1725" s="126"/>
      <c r="G1725" s="127"/>
      <c r="H1725" s="128"/>
      <c r="I1725" s="126">
        <f>SUM(I1726:I1729)</f>
        <v>1300000</v>
      </c>
      <c r="J1725" s="126">
        <f>SUM(J1726:J1729)</f>
        <v>0</v>
      </c>
      <c r="K1725" s="126"/>
      <c r="L1725" s="178">
        <f>SUM(L1726:L1729)</f>
        <v>1300000</v>
      </c>
    </row>
    <row r="1726" spans="1:12">
      <c r="A1726" t="str">
        <f>B1669&amp;"식비"</f>
        <v>27식비</v>
      </c>
      <c r="B1726" s="111"/>
      <c r="C1726" s="110" t="s">
        <v>68</v>
      </c>
      <c r="D1726" s="370"/>
      <c r="E1726" s="371"/>
      <c r="F1726" s="197">
        <v>15000</v>
      </c>
      <c r="G1726" s="198">
        <v>20</v>
      </c>
      <c r="H1726" s="199">
        <v>2</v>
      </c>
      <c r="I1726" s="161">
        <f t="shared" ref="I1726:I1729" si="916">F1726*G1726*H1726</f>
        <v>600000</v>
      </c>
      <c r="J1726" s="161"/>
      <c r="K1726" s="161"/>
      <c r="L1726" s="175">
        <f>I1726+J1726</f>
        <v>600000</v>
      </c>
    </row>
    <row r="1727" spans="1:12">
      <c r="A1727" t="str">
        <f>B1669&amp;"숙박비"</f>
        <v>27숙박비</v>
      </c>
      <c r="B1727" s="111"/>
      <c r="C1727" s="112" t="s">
        <v>82</v>
      </c>
      <c r="D1727" s="372"/>
      <c r="E1727" s="373"/>
      <c r="F1727" s="191"/>
      <c r="G1727" s="192"/>
      <c r="H1727" s="193"/>
      <c r="I1727" s="166">
        <f t="shared" si="916"/>
        <v>0</v>
      </c>
      <c r="J1727" s="166"/>
      <c r="K1727" s="166"/>
      <c r="L1727" s="175">
        <f t="shared" ref="L1727:L1729" si="917">I1727+J1727</f>
        <v>0</v>
      </c>
    </row>
    <row r="1728" spans="1:12">
      <c r="A1728" t="str">
        <f>B1669&amp;"수당"</f>
        <v>27수당</v>
      </c>
      <c r="B1728" s="111"/>
      <c r="C1728" s="112" t="s">
        <v>20</v>
      </c>
      <c r="D1728" s="203"/>
      <c r="E1728" s="204"/>
      <c r="F1728" s="191">
        <v>300000</v>
      </c>
      <c r="G1728" s="192">
        <v>1</v>
      </c>
      <c r="H1728" s="193">
        <v>1</v>
      </c>
      <c r="I1728" s="166">
        <f t="shared" si="916"/>
        <v>300000</v>
      </c>
      <c r="J1728" s="166"/>
      <c r="K1728" s="166"/>
      <c r="L1728" s="175">
        <f t="shared" si="917"/>
        <v>300000</v>
      </c>
    </row>
    <row r="1729" spans="1:12" ht="14.25" thickBot="1">
      <c r="A1729" t="str">
        <f>B1669&amp;"임금"</f>
        <v>27임금</v>
      </c>
      <c r="B1729" s="113"/>
      <c r="C1729" s="114" t="s">
        <v>83</v>
      </c>
      <c r="D1729" s="374"/>
      <c r="E1729" s="375"/>
      <c r="F1729" s="188">
        <v>400000</v>
      </c>
      <c r="G1729" s="189">
        <v>1</v>
      </c>
      <c r="H1729" s="190">
        <v>1</v>
      </c>
      <c r="I1729" s="167">
        <f t="shared" si="916"/>
        <v>400000</v>
      </c>
      <c r="J1729" s="167"/>
      <c r="K1729" s="167"/>
      <c r="L1729" s="179">
        <f t="shared" si="917"/>
        <v>400000</v>
      </c>
    </row>
    <row r="1730" spans="1:12" ht="37.9" customHeight="1"/>
    <row r="1731" spans="1:12" ht="37.9" customHeight="1" thickBot="1"/>
    <row r="1732" spans="1:12" ht="33.75" customHeight="1">
      <c r="B1732" s="123" t="s">
        <v>69</v>
      </c>
      <c r="C1732" s="427" t="s">
        <v>43</v>
      </c>
      <c r="D1732" s="427"/>
      <c r="E1732" s="96" t="s">
        <v>790</v>
      </c>
      <c r="F1732" s="96" t="s">
        <v>44</v>
      </c>
      <c r="G1732" s="96" t="s">
        <v>45</v>
      </c>
      <c r="H1732" s="96" t="s">
        <v>46</v>
      </c>
      <c r="I1732" s="96" t="s">
        <v>47</v>
      </c>
      <c r="J1732" s="96" t="s">
        <v>48</v>
      </c>
      <c r="K1732" s="135"/>
      <c r="L1732" s="65"/>
    </row>
    <row r="1733" spans="1:12" ht="24.75" customHeight="1" thickBot="1">
      <c r="B1733" s="296">
        <f>B1669+1</f>
        <v>28</v>
      </c>
      <c r="C1733" s="428" t="s">
        <v>800</v>
      </c>
      <c r="D1733" s="428"/>
      <c r="E1733" s="141" t="s">
        <v>791</v>
      </c>
      <c r="F1733" s="141">
        <v>3</v>
      </c>
      <c r="G1733" s="215">
        <v>30</v>
      </c>
      <c r="H1733" s="141">
        <v>20</v>
      </c>
      <c r="I1733" s="141">
        <v>2</v>
      </c>
      <c r="J1733" s="104">
        <f>H1733*I1733</f>
        <v>40</v>
      </c>
      <c r="K1733" s="136"/>
      <c r="L1733" s="66"/>
    </row>
    <row r="1734" spans="1:12" ht="14.25" thickBot="1">
      <c r="B1734" s="64"/>
      <c r="C1734" s="64"/>
      <c r="D1734" s="64"/>
      <c r="E1734" s="64"/>
      <c r="F1734" s="64"/>
      <c r="G1734" s="64"/>
      <c r="H1734" s="64"/>
      <c r="I1734" s="64"/>
      <c r="J1734" s="64"/>
      <c r="K1734" s="137"/>
      <c r="L1734" s="64"/>
    </row>
    <row r="1735" spans="1:12" ht="18.75" customHeight="1">
      <c r="B1735" s="421" t="s">
        <v>80</v>
      </c>
      <c r="C1735" s="422"/>
      <c r="D1735" s="422"/>
      <c r="E1735" s="423" t="s">
        <v>785</v>
      </c>
      <c r="F1735" s="422"/>
      <c r="G1735" s="425" t="s">
        <v>84</v>
      </c>
      <c r="H1735" s="423" t="s">
        <v>786</v>
      </c>
      <c r="I1735" s="423" t="s">
        <v>787</v>
      </c>
      <c r="J1735" s="408" t="s">
        <v>784</v>
      </c>
      <c r="K1735" s="138"/>
      <c r="L1735" s="64"/>
    </row>
    <row r="1736" spans="1:12" ht="47.25" customHeight="1">
      <c r="B1736" s="97" t="s">
        <v>22</v>
      </c>
      <c r="C1736" s="98" t="s">
        <v>23</v>
      </c>
      <c r="D1736" s="216" t="s">
        <v>801</v>
      </c>
      <c r="E1736" s="424"/>
      <c r="F1736" s="424"/>
      <c r="G1736" s="426"/>
      <c r="H1736" s="424"/>
      <c r="I1736" s="424"/>
      <c r="J1736" s="409"/>
      <c r="K1736" s="139"/>
      <c r="L1736" s="64"/>
    </row>
    <row r="1737" spans="1:12" ht="18" customHeight="1">
      <c r="B1737" s="67" t="s">
        <v>23</v>
      </c>
      <c r="C1737" s="121">
        <f>SUM(C1738:C1739)</f>
        <v>18466192</v>
      </c>
      <c r="D1737" s="410">
        <f>ROUNDDOWN(C1738/G1733/J1733,0)</f>
        <v>14305</v>
      </c>
      <c r="E1737" s="412" t="s">
        <v>820</v>
      </c>
      <c r="F1737" s="412"/>
      <c r="G1737" s="412">
        <v>6</v>
      </c>
      <c r="H1737" s="414">
        <v>190306</v>
      </c>
      <c r="I1737" s="417">
        <v>6850</v>
      </c>
      <c r="J1737" s="419">
        <f>D1737/I1737</f>
        <v>2.0883211678832119</v>
      </c>
      <c r="K1737" s="140"/>
      <c r="L1737" s="64"/>
    </row>
    <row r="1738" spans="1:12" ht="18" customHeight="1">
      <c r="B1738" s="67" t="s">
        <v>796</v>
      </c>
      <c r="C1738" s="121">
        <f>L1745</f>
        <v>17166192</v>
      </c>
      <c r="D1738" s="410"/>
      <c r="E1738" s="412"/>
      <c r="F1738" s="412"/>
      <c r="G1738" s="412"/>
      <c r="H1738" s="415"/>
      <c r="I1738" s="417"/>
      <c r="J1738" s="419"/>
      <c r="K1738" s="140"/>
      <c r="L1738" s="64"/>
    </row>
    <row r="1739" spans="1:12" ht="18" customHeight="1" thickBot="1">
      <c r="B1739" s="68" t="s">
        <v>795</v>
      </c>
      <c r="C1739" s="122">
        <f>L1789</f>
        <v>1300000</v>
      </c>
      <c r="D1739" s="411"/>
      <c r="E1739" s="413"/>
      <c r="F1739" s="413"/>
      <c r="G1739" s="413"/>
      <c r="H1739" s="416"/>
      <c r="I1739" s="418"/>
      <c r="J1739" s="420"/>
      <c r="K1739" s="140"/>
      <c r="L1739" s="64"/>
    </row>
    <row r="1740" spans="1:12" ht="18" customHeight="1">
      <c r="B1740" s="180"/>
      <c r="C1740" s="205"/>
      <c r="D1740" s="206"/>
      <c r="E1740" s="181"/>
      <c r="F1740" s="181"/>
      <c r="G1740" s="181"/>
      <c r="H1740" s="183"/>
      <c r="I1740" s="184"/>
      <c r="J1740" s="207"/>
      <c r="K1740" s="182"/>
      <c r="L1740" s="64"/>
    </row>
    <row r="1741" spans="1:12" ht="14.25" thickBot="1">
      <c r="B1741" s="64"/>
      <c r="C1741" s="64"/>
      <c r="D1741" s="64"/>
      <c r="E1741" s="64"/>
      <c r="F1741" s="64"/>
      <c r="G1741" s="64"/>
      <c r="H1741" s="64"/>
      <c r="I1741" s="64"/>
      <c r="J1741" s="64"/>
      <c r="K1741" s="64"/>
      <c r="L1741" s="64"/>
    </row>
    <row r="1742" spans="1:12" ht="19.5" customHeight="1" thickBot="1">
      <c r="B1742" s="64"/>
      <c r="C1742" s="64"/>
      <c r="D1742" s="64"/>
      <c r="E1742" s="64"/>
      <c r="F1742" s="297" t="s">
        <v>75</v>
      </c>
      <c r="G1742" s="298"/>
      <c r="H1742" s="298"/>
      <c r="I1742" s="300"/>
      <c r="J1742" s="301" t="s">
        <v>35</v>
      </c>
      <c r="K1742" s="302"/>
      <c r="L1742" s="303" t="s">
        <v>77</v>
      </c>
    </row>
    <row r="1743" spans="1:12" ht="18.75" customHeight="1" thickBot="1">
      <c r="B1743" s="75" t="s">
        <v>31</v>
      </c>
      <c r="C1743" s="76" t="s">
        <v>51</v>
      </c>
      <c r="D1743" s="404" t="s">
        <v>52</v>
      </c>
      <c r="E1743" s="405"/>
      <c r="F1743" s="75" t="s">
        <v>53</v>
      </c>
      <c r="G1743" s="76" t="s">
        <v>54</v>
      </c>
      <c r="H1743" s="77" t="s">
        <v>21</v>
      </c>
      <c r="I1743" s="75" t="s">
        <v>49</v>
      </c>
      <c r="J1743" s="132" t="s">
        <v>788</v>
      </c>
      <c r="K1743" s="304" t="s">
        <v>789</v>
      </c>
      <c r="L1743" s="303" t="s">
        <v>49</v>
      </c>
    </row>
    <row r="1744" spans="1:12" ht="21" customHeight="1" thickBot="1">
      <c r="B1744" s="78" t="s">
        <v>23</v>
      </c>
      <c r="C1744" s="79"/>
      <c r="D1744" s="404"/>
      <c r="E1744" s="405"/>
      <c r="F1744" s="80"/>
      <c r="G1744" s="81"/>
      <c r="H1744" s="82"/>
      <c r="I1744" s="83">
        <f>I1745+I1789</f>
        <v>18466192</v>
      </c>
      <c r="J1744" s="133"/>
      <c r="K1744" s="133"/>
      <c r="L1744" s="168">
        <f>L1745+L1789</f>
        <v>18466192</v>
      </c>
    </row>
    <row r="1745" spans="1:12" ht="21.75" customHeight="1" thickBot="1">
      <c r="A1745" t="str">
        <f>B1733&amp;"훈련비"</f>
        <v>28훈련비</v>
      </c>
      <c r="B1745" s="99" t="s">
        <v>794</v>
      </c>
      <c r="C1745" s="100" t="s">
        <v>23</v>
      </c>
      <c r="D1745" s="406"/>
      <c r="E1745" s="407"/>
      <c r="F1745" s="101"/>
      <c r="G1745" s="102"/>
      <c r="H1745" s="103"/>
      <c r="I1745" s="101">
        <f>I1746+I1747+I1750+I1754+I1763+I1772+I1773+I1777+I1781+I1785</f>
        <v>17166192</v>
      </c>
      <c r="J1745" s="101">
        <f>J1746+J1747+J1750+J1754+J1763+J1772+J1773+J1777+J1781+J1785</f>
        <v>0</v>
      </c>
      <c r="K1745" s="101"/>
      <c r="L1745" s="169">
        <f>L1746+L1747+L1750+L1754+L1763+L1772+L1773+L1777+L1781+L1785</f>
        <v>17166192</v>
      </c>
    </row>
    <row r="1746" spans="1:12" ht="14.25" thickBot="1">
      <c r="B1746" s="105" t="s">
        <v>55</v>
      </c>
      <c r="C1746" s="106" t="s">
        <v>13</v>
      </c>
      <c r="D1746" s="401" t="s">
        <v>55</v>
      </c>
      <c r="E1746" s="402"/>
      <c r="F1746" s="288">
        <v>12506</v>
      </c>
      <c r="G1746" s="289">
        <v>16</v>
      </c>
      <c r="H1746" s="290">
        <v>2</v>
      </c>
      <c r="I1746" s="144">
        <f>F1746*G1746*H1746</f>
        <v>400192</v>
      </c>
      <c r="J1746" s="144"/>
      <c r="K1746" s="144"/>
      <c r="L1746" s="170">
        <f>I1746+J1746</f>
        <v>400192</v>
      </c>
    </row>
    <row r="1747" spans="1:12">
      <c r="B1747" s="105" t="s">
        <v>56</v>
      </c>
      <c r="C1747" s="107" t="s">
        <v>13</v>
      </c>
      <c r="D1747" s="384"/>
      <c r="E1747" s="403"/>
      <c r="F1747" s="147"/>
      <c r="G1747" s="148"/>
      <c r="H1747" s="149"/>
      <c r="I1747" s="147">
        <f t="shared" ref="I1747:J1747" si="918">SUM(I1748:I1749)</f>
        <v>0</v>
      </c>
      <c r="J1747" s="147">
        <f t="shared" si="918"/>
        <v>0</v>
      </c>
      <c r="K1747" s="147"/>
      <c r="L1747" s="171">
        <f t="shared" ref="L1747" si="919">SUM(L1748:L1749)</f>
        <v>0</v>
      </c>
    </row>
    <row r="1748" spans="1:12">
      <c r="B1748" s="69"/>
      <c r="C1748" s="70" t="s">
        <v>57</v>
      </c>
      <c r="D1748" s="372"/>
      <c r="E1748" s="392"/>
      <c r="F1748" s="185"/>
      <c r="G1748" s="186"/>
      <c r="H1748" s="187"/>
      <c r="I1748" s="142">
        <f>F1748*G1748*H1748</f>
        <v>0</v>
      </c>
      <c r="J1748" s="142"/>
      <c r="K1748" s="142"/>
      <c r="L1748" s="172">
        <f>I1748+J1748</f>
        <v>0</v>
      </c>
    </row>
    <row r="1749" spans="1:12" ht="14.25" thickBot="1">
      <c r="B1749" s="71"/>
      <c r="C1749" s="72"/>
      <c r="D1749" s="374"/>
      <c r="E1749" s="399"/>
      <c r="F1749" s="188"/>
      <c r="G1749" s="189"/>
      <c r="H1749" s="190"/>
      <c r="I1749" s="143">
        <f>F1749*G1749*H1749</f>
        <v>0</v>
      </c>
      <c r="J1749" s="143"/>
      <c r="K1749" s="143"/>
      <c r="L1749" s="172">
        <f>I1749+J1749</f>
        <v>0</v>
      </c>
    </row>
    <row r="1750" spans="1:12">
      <c r="B1750" s="105" t="s">
        <v>58</v>
      </c>
      <c r="C1750" s="107" t="s">
        <v>13</v>
      </c>
      <c r="D1750" s="384"/>
      <c r="E1750" s="403"/>
      <c r="F1750" s="147"/>
      <c r="G1750" s="148"/>
      <c r="H1750" s="149"/>
      <c r="I1750" s="147">
        <f t="shared" ref="I1750:J1750" si="920">SUM(I1751:I1753)</f>
        <v>1800000</v>
      </c>
      <c r="J1750" s="147">
        <f t="shared" si="920"/>
        <v>0</v>
      </c>
      <c r="K1750" s="147"/>
      <c r="L1750" s="171">
        <f t="shared" ref="L1750" si="921">SUM(L1751:L1753)</f>
        <v>1800000</v>
      </c>
    </row>
    <row r="1751" spans="1:12">
      <c r="B1751" s="69"/>
      <c r="C1751" s="70" t="s">
        <v>57</v>
      </c>
      <c r="D1751" s="372"/>
      <c r="E1751" s="392"/>
      <c r="F1751" s="185">
        <v>900000</v>
      </c>
      <c r="G1751" s="186">
        <v>1</v>
      </c>
      <c r="H1751" s="187">
        <v>2</v>
      </c>
      <c r="I1751" s="142">
        <f t="shared" ref="I1751:I1753" si="922">F1751*G1751*H1751</f>
        <v>1800000</v>
      </c>
      <c r="J1751" s="142"/>
      <c r="K1751" s="142"/>
      <c r="L1751" s="172">
        <f>I1751+J1751</f>
        <v>1800000</v>
      </c>
    </row>
    <row r="1752" spans="1:12">
      <c r="B1752" s="69"/>
      <c r="C1752" s="70"/>
      <c r="D1752" s="372"/>
      <c r="E1752" s="392"/>
      <c r="F1752" s="185"/>
      <c r="G1752" s="186"/>
      <c r="H1752" s="187"/>
      <c r="I1752" s="142">
        <f t="shared" si="922"/>
        <v>0</v>
      </c>
      <c r="J1752" s="142"/>
      <c r="K1752" s="142"/>
      <c r="L1752" s="172">
        <f t="shared" ref="L1752:L1753" si="923">I1752+J1752</f>
        <v>0</v>
      </c>
    </row>
    <row r="1753" spans="1:12" ht="14.25" thickBot="1">
      <c r="B1753" s="71"/>
      <c r="C1753" s="72"/>
      <c r="D1753" s="374"/>
      <c r="E1753" s="399"/>
      <c r="F1753" s="191"/>
      <c r="G1753" s="192"/>
      <c r="H1753" s="193"/>
      <c r="I1753" s="143">
        <f t="shared" si="922"/>
        <v>0</v>
      </c>
      <c r="J1753" s="143"/>
      <c r="K1753" s="143"/>
      <c r="L1753" s="172">
        <f t="shared" si="923"/>
        <v>0</v>
      </c>
    </row>
    <row r="1754" spans="1:12">
      <c r="B1754" s="105" t="s">
        <v>24</v>
      </c>
      <c r="C1754" s="108" t="s">
        <v>13</v>
      </c>
      <c r="D1754" s="380"/>
      <c r="E1754" s="400"/>
      <c r="F1754" s="151"/>
      <c r="G1754" s="152"/>
      <c r="H1754" s="153"/>
      <c r="I1754" s="151">
        <f>I1755+I1759</f>
        <v>10000000</v>
      </c>
      <c r="J1754" s="151">
        <f>J1755+J1759</f>
        <v>0</v>
      </c>
      <c r="K1754" s="151"/>
      <c r="L1754" s="173">
        <f>L1755+L1759</f>
        <v>10000000</v>
      </c>
    </row>
    <row r="1755" spans="1:12">
      <c r="B1755" s="73" t="s">
        <v>59</v>
      </c>
      <c r="C1755" s="109" t="s">
        <v>13</v>
      </c>
      <c r="D1755" s="397"/>
      <c r="E1755" s="398"/>
      <c r="F1755" s="154"/>
      <c r="G1755" s="155"/>
      <c r="H1755" s="156"/>
      <c r="I1755" s="154">
        <f t="shared" ref="I1755:J1755" si="924">SUM(I1756:I1758)</f>
        <v>2000000</v>
      </c>
      <c r="J1755" s="154">
        <f t="shared" si="924"/>
        <v>0</v>
      </c>
      <c r="K1755" s="154"/>
      <c r="L1755" s="174">
        <f>SUM(L1756:L1758)</f>
        <v>2000000</v>
      </c>
    </row>
    <row r="1756" spans="1:12">
      <c r="B1756" s="69"/>
      <c r="C1756" s="194" t="s">
        <v>798</v>
      </c>
      <c r="D1756" s="372" t="s">
        <v>85</v>
      </c>
      <c r="E1756" s="392"/>
      <c r="F1756" s="185">
        <v>100000</v>
      </c>
      <c r="G1756" s="186">
        <v>10</v>
      </c>
      <c r="H1756" s="187">
        <v>2</v>
      </c>
      <c r="I1756" s="142">
        <f t="shared" ref="I1756:I1758" si="925">F1756*G1756*H1756</f>
        <v>2000000</v>
      </c>
      <c r="J1756" s="142"/>
      <c r="K1756" s="142"/>
      <c r="L1756" s="172">
        <f>I1756+J1756</f>
        <v>2000000</v>
      </c>
    </row>
    <row r="1757" spans="1:12">
      <c r="B1757" s="69"/>
      <c r="C1757" s="194" t="s">
        <v>60</v>
      </c>
      <c r="D1757" s="372" t="s">
        <v>86</v>
      </c>
      <c r="E1757" s="392"/>
      <c r="F1757" s="185"/>
      <c r="G1757" s="186"/>
      <c r="H1757" s="187"/>
      <c r="I1757" s="142">
        <f t="shared" si="925"/>
        <v>0</v>
      </c>
      <c r="J1757" s="142"/>
      <c r="K1757" s="142"/>
      <c r="L1757" s="172">
        <f t="shared" ref="L1757:L1758" si="926">I1757+J1757</f>
        <v>0</v>
      </c>
    </row>
    <row r="1758" spans="1:12" ht="14.25" thickBot="1">
      <c r="B1758" s="74"/>
      <c r="C1758" s="195" t="s">
        <v>60</v>
      </c>
      <c r="D1758" s="393" t="s">
        <v>87</v>
      </c>
      <c r="E1758" s="394"/>
      <c r="F1758" s="191"/>
      <c r="G1758" s="192"/>
      <c r="H1758" s="193"/>
      <c r="I1758" s="157">
        <f t="shared" si="925"/>
        <v>0</v>
      </c>
      <c r="J1758" s="157"/>
      <c r="K1758" s="157"/>
      <c r="L1758" s="172">
        <f t="shared" si="926"/>
        <v>0</v>
      </c>
    </row>
    <row r="1759" spans="1:12">
      <c r="B1759" s="69" t="s">
        <v>61</v>
      </c>
      <c r="C1759" s="110" t="s">
        <v>13</v>
      </c>
      <c r="D1759" s="397"/>
      <c r="E1759" s="398"/>
      <c r="F1759" s="158"/>
      <c r="G1759" s="159"/>
      <c r="H1759" s="160"/>
      <c r="I1759" s="161">
        <f t="shared" ref="I1759:J1759" si="927">SUM(I1760:I1762)</f>
        <v>8000000</v>
      </c>
      <c r="J1759" s="161">
        <f t="shared" si="927"/>
        <v>0</v>
      </c>
      <c r="K1759" s="161"/>
      <c r="L1759" s="175">
        <f>SUM(L1760:L1762)</f>
        <v>8000000</v>
      </c>
    </row>
    <row r="1760" spans="1:12">
      <c r="B1760" s="69"/>
      <c r="C1760" s="194" t="s">
        <v>799</v>
      </c>
      <c r="D1760" s="372" t="s">
        <v>85</v>
      </c>
      <c r="E1760" s="392"/>
      <c r="F1760" s="185">
        <v>200000</v>
      </c>
      <c r="G1760" s="186">
        <v>20</v>
      </c>
      <c r="H1760" s="187">
        <v>2</v>
      </c>
      <c r="I1760" s="142">
        <f t="shared" ref="I1760:I1762" si="928">F1760*G1760*H1760</f>
        <v>8000000</v>
      </c>
      <c r="J1760" s="142"/>
      <c r="K1760" s="142"/>
      <c r="L1760" s="172">
        <f>I1760+J1760</f>
        <v>8000000</v>
      </c>
    </row>
    <row r="1761" spans="2:12">
      <c r="B1761" s="69"/>
      <c r="C1761" s="194" t="s">
        <v>60</v>
      </c>
      <c r="D1761" s="372" t="s">
        <v>86</v>
      </c>
      <c r="E1761" s="392"/>
      <c r="F1761" s="185"/>
      <c r="G1761" s="186"/>
      <c r="H1761" s="187"/>
      <c r="I1761" s="142">
        <f t="shared" si="928"/>
        <v>0</v>
      </c>
      <c r="J1761" s="142"/>
      <c r="K1761" s="142"/>
      <c r="L1761" s="172">
        <f t="shared" ref="L1761:L1762" si="929">I1761+J1761</f>
        <v>0</v>
      </c>
    </row>
    <row r="1762" spans="2:12" ht="14.25" thickBot="1">
      <c r="B1762" s="71"/>
      <c r="C1762" s="196" t="s">
        <v>60</v>
      </c>
      <c r="D1762" s="393" t="s">
        <v>87</v>
      </c>
      <c r="E1762" s="394"/>
      <c r="F1762" s="185"/>
      <c r="G1762" s="186"/>
      <c r="H1762" s="187"/>
      <c r="I1762" s="143">
        <f t="shared" si="928"/>
        <v>0</v>
      </c>
      <c r="J1762" s="143"/>
      <c r="K1762" s="143"/>
      <c r="L1762" s="172">
        <f t="shared" si="929"/>
        <v>0</v>
      </c>
    </row>
    <row r="1763" spans="2:12">
      <c r="B1763" s="105" t="s">
        <v>62</v>
      </c>
      <c r="C1763" s="108" t="s">
        <v>13</v>
      </c>
      <c r="D1763" s="395"/>
      <c r="E1763" s="396"/>
      <c r="F1763" s="151"/>
      <c r="G1763" s="152"/>
      <c r="H1763" s="153"/>
      <c r="I1763" s="151">
        <f>I1764+I1768</f>
        <v>160000</v>
      </c>
      <c r="J1763" s="151">
        <f>J1764+J1768</f>
        <v>0</v>
      </c>
      <c r="K1763" s="151"/>
      <c r="L1763" s="173">
        <f>L1764+L1768</f>
        <v>160000</v>
      </c>
    </row>
    <row r="1764" spans="2:12">
      <c r="B1764" s="130" t="s">
        <v>25</v>
      </c>
      <c r="C1764" s="131" t="s">
        <v>13</v>
      </c>
      <c r="D1764" s="390"/>
      <c r="E1764" s="391"/>
      <c r="F1764" s="162"/>
      <c r="G1764" s="163"/>
      <c r="H1764" s="164"/>
      <c r="I1764" s="162">
        <f>SUM(I1765:I1767)</f>
        <v>160000</v>
      </c>
      <c r="J1764" s="162">
        <f>SUM(J1765:J1767)</f>
        <v>0</v>
      </c>
      <c r="K1764" s="162"/>
      <c r="L1764" s="176">
        <f>SUM(L1765:L1767)</f>
        <v>160000</v>
      </c>
    </row>
    <row r="1765" spans="2:12">
      <c r="B1765" s="69"/>
      <c r="C1765" s="214" t="s">
        <v>798</v>
      </c>
      <c r="D1765" s="370"/>
      <c r="E1765" s="371"/>
      <c r="F1765" s="197">
        <v>80000</v>
      </c>
      <c r="G1765" s="198">
        <v>1</v>
      </c>
      <c r="H1765" s="199">
        <v>2</v>
      </c>
      <c r="I1765" s="165">
        <f t="shared" ref="I1765:I1767" si="930">F1765*G1765*H1765</f>
        <v>160000</v>
      </c>
      <c r="J1765" s="165"/>
      <c r="K1765" s="165"/>
      <c r="L1765" s="177">
        <f>I1765+J1765</f>
        <v>160000</v>
      </c>
    </row>
    <row r="1766" spans="2:12">
      <c r="B1766" s="69"/>
      <c r="C1766" s="212"/>
      <c r="D1766" s="372"/>
      <c r="E1766" s="373"/>
      <c r="F1766" s="185"/>
      <c r="G1766" s="186"/>
      <c r="H1766" s="187"/>
      <c r="I1766" s="142">
        <f t="shared" si="930"/>
        <v>0</v>
      </c>
      <c r="J1766" s="142"/>
      <c r="K1766" s="142"/>
      <c r="L1766" s="177">
        <f t="shared" ref="L1766:L1767" si="931">I1766+J1766</f>
        <v>0</v>
      </c>
    </row>
    <row r="1767" spans="2:12">
      <c r="B1767" s="69"/>
      <c r="C1767" s="213"/>
      <c r="D1767" s="388"/>
      <c r="E1767" s="389"/>
      <c r="F1767" s="191"/>
      <c r="G1767" s="192"/>
      <c r="H1767" s="193"/>
      <c r="I1767" s="150">
        <f t="shared" si="930"/>
        <v>0</v>
      </c>
      <c r="J1767" s="150"/>
      <c r="K1767" s="150"/>
      <c r="L1767" s="177">
        <f t="shared" si="931"/>
        <v>0</v>
      </c>
    </row>
    <row r="1768" spans="2:12">
      <c r="B1768" s="130" t="s">
        <v>63</v>
      </c>
      <c r="C1768" s="131" t="s">
        <v>13</v>
      </c>
      <c r="D1768" s="390"/>
      <c r="E1768" s="391"/>
      <c r="F1768" s="162"/>
      <c r="G1768" s="163"/>
      <c r="H1768" s="164"/>
      <c r="I1768" s="162">
        <f>SUM(I1769:I1771)</f>
        <v>0</v>
      </c>
      <c r="J1768" s="162">
        <f>SUM(J1769:J1771)</f>
        <v>0</v>
      </c>
      <c r="K1768" s="162"/>
      <c r="L1768" s="176">
        <f>SUM(L1769:L1771)</f>
        <v>0</v>
      </c>
    </row>
    <row r="1769" spans="2:12">
      <c r="B1769" s="69"/>
      <c r="C1769" s="200"/>
      <c r="D1769" s="370"/>
      <c r="E1769" s="371"/>
      <c r="F1769" s="197"/>
      <c r="G1769" s="198"/>
      <c r="H1769" s="199">
        <v>2</v>
      </c>
      <c r="I1769" s="165">
        <f>F1769*G1769*H1769</f>
        <v>0</v>
      </c>
      <c r="J1769" s="165"/>
      <c r="K1769" s="165"/>
      <c r="L1769" s="177">
        <f>I1769+J1769</f>
        <v>0</v>
      </c>
    </row>
    <row r="1770" spans="2:12">
      <c r="B1770" s="69"/>
      <c r="C1770" s="201"/>
      <c r="D1770" s="372"/>
      <c r="E1770" s="373"/>
      <c r="F1770" s="185"/>
      <c r="G1770" s="186"/>
      <c r="H1770" s="187"/>
      <c r="I1770" s="142">
        <f t="shared" ref="I1770:I1771" si="932">F1770*G1770*H1770</f>
        <v>0</v>
      </c>
      <c r="J1770" s="142"/>
      <c r="K1770" s="142"/>
      <c r="L1770" s="177">
        <f t="shared" ref="L1770:L1771" si="933">I1770+J1770</f>
        <v>0</v>
      </c>
    </row>
    <row r="1771" spans="2:12" ht="14.25" thickBot="1">
      <c r="B1771" s="71"/>
      <c r="C1771" s="202"/>
      <c r="D1771" s="374"/>
      <c r="E1771" s="375"/>
      <c r="F1771" s="188"/>
      <c r="G1771" s="189"/>
      <c r="H1771" s="190"/>
      <c r="I1771" s="143">
        <f t="shared" si="932"/>
        <v>0</v>
      </c>
      <c r="J1771" s="143"/>
      <c r="K1771" s="143"/>
      <c r="L1771" s="177">
        <f t="shared" si="933"/>
        <v>0</v>
      </c>
    </row>
    <row r="1772" spans="2:12" ht="30.75" customHeight="1" thickBot="1">
      <c r="B1772" s="291" t="s">
        <v>898</v>
      </c>
      <c r="C1772" s="107" t="s">
        <v>13</v>
      </c>
      <c r="D1772" s="386" t="s">
        <v>26</v>
      </c>
      <c r="E1772" s="387"/>
      <c r="F1772" s="208">
        <v>9000</v>
      </c>
      <c r="G1772" s="209">
        <v>20</v>
      </c>
      <c r="H1772" s="210">
        <v>2</v>
      </c>
      <c r="I1772" s="147">
        <f>F1772*G1772*H1772</f>
        <v>360000</v>
      </c>
      <c r="J1772" s="147"/>
      <c r="K1772" s="147"/>
      <c r="L1772" s="171">
        <f>I1772+J1772</f>
        <v>360000</v>
      </c>
    </row>
    <row r="1773" spans="2:12">
      <c r="B1773" s="129" t="s">
        <v>28</v>
      </c>
      <c r="C1773" s="106" t="s">
        <v>13</v>
      </c>
      <c r="D1773" s="380"/>
      <c r="E1773" s="381"/>
      <c r="F1773" s="144"/>
      <c r="G1773" s="145"/>
      <c r="H1773" s="146"/>
      <c r="I1773" s="144">
        <f t="shared" ref="I1773:J1773" si="934">SUM(I1774:I1776)</f>
        <v>2400000</v>
      </c>
      <c r="J1773" s="144">
        <f t="shared" si="934"/>
        <v>0</v>
      </c>
      <c r="K1773" s="144"/>
      <c r="L1773" s="170">
        <f t="shared" ref="L1773" si="935">SUM(L1774:L1776)</f>
        <v>2400000</v>
      </c>
    </row>
    <row r="1774" spans="2:12">
      <c r="B1774" s="69"/>
      <c r="C1774" s="200"/>
      <c r="D1774" s="370"/>
      <c r="E1774" s="371"/>
      <c r="F1774" s="197">
        <v>60000</v>
      </c>
      <c r="G1774" s="198">
        <v>20</v>
      </c>
      <c r="H1774" s="199">
        <v>2</v>
      </c>
      <c r="I1774" s="165">
        <f t="shared" ref="I1774:I1775" si="936">F1774*G1774*H1774</f>
        <v>2400000</v>
      </c>
      <c r="J1774" s="165"/>
      <c r="K1774" s="165"/>
      <c r="L1774" s="177">
        <f>I1774+J1774</f>
        <v>2400000</v>
      </c>
    </row>
    <row r="1775" spans="2:12">
      <c r="B1775" s="69"/>
      <c r="C1775" s="201"/>
      <c r="D1775" s="372"/>
      <c r="E1775" s="373"/>
      <c r="F1775" s="185"/>
      <c r="G1775" s="186"/>
      <c r="H1775" s="187"/>
      <c r="I1775" s="142">
        <f t="shared" si="936"/>
        <v>0</v>
      </c>
      <c r="J1775" s="142"/>
      <c r="K1775" s="142"/>
      <c r="L1775" s="177">
        <f t="shared" ref="L1775:L1776" si="937">I1775+J1775</f>
        <v>0</v>
      </c>
    </row>
    <row r="1776" spans="2:12" ht="14.25" thickBot="1">
      <c r="B1776" s="71"/>
      <c r="C1776" s="202"/>
      <c r="D1776" s="374"/>
      <c r="E1776" s="375"/>
      <c r="F1776" s="188"/>
      <c r="G1776" s="189"/>
      <c r="H1776" s="190"/>
      <c r="I1776" s="143">
        <f>F1776*G1776*H1776</f>
        <v>0</v>
      </c>
      <c r="J1776" s="143"/>
      <c r="K1776" s="143"/>
      <c r="L1776" s="177">
        <f t="shared" si="937"/>
        <v>0</v>
      </c>
    </row>
    <row r="1777" spans="1:12">
      <c r="B1777" s="105" t="s">
        <v>29</v>
      </c>
      <c r="C1777" s="107" t="s">
        <v>13</v>
      </c>
      <c r="D1777" s="384" t="s">
        <v>29</v>
      </c>
      <c r="E1777" s="385"/>
      <c r="F1777" s="147"/>
      <c r="G1777" s="148"/>
      <c r="H1777" s="149"/>
      <c r="I1777" s="147">
        <f t="shared" ref="I1777:J1777" si="938">SUM(I1778:I1780)</f>
        <v>800000</v>
      </c>
      <c r="J1777" s="147">
        <f t="shared" si="938"/>
        <v>0</v>
      </c>
      <c r="K1777" s="147"/>
      <c r="L1777" s="171">
        <f t="shared" ref="L1777" si="939">SUM(L1778:L1780)</f>
        <v>800000</v>
      </c>
    </row>
    <row r="1778" spans="1:12">
      <c r="B1778" s="69"/>
      <c r="C1778" s="70" t="s">
        <v>64</v>
      </c>
      <c r="D1778" s="372"/>
      <c r="E1778" s="373"/>
      <c r="F1778" s="185">
        <v>20000</v>
      </c>
      <c r="G1778" s="186">
        <v>20</v>
      </c>
      <c r="H1778" s="187">
        <v>2</v>
      </c>
      <c r="I1778" s="142">
        <f t="shared" ref="I1778:I1780" si="940">F1778*G1778*H1778</f>
        <v>800000</v>
      </c>
      <c r="J1778" s="142"/>
      <c r="K1778" s="142"/>
      <c r="L1778" s="172">
        <f>I1778+J1778</f>
        <v>800000</v>
      </c>
    </row>
    <row r="1779" spans="1:12">
      <c r="B1779" s="69"/>
      <c r="C1779" s="70" t="s">
        <v>65</v>
      </c>
      <c r="D1779" s="372"/>
      <c r="E1779" s="373"/>
      <c r="F1779" s="185"/>
      <c r="G1779" s="186"/>
      <c r="H1779" s="187"/>
      <c r="I1779" s="142">
        <f t="shared" si="940"/>
        <v>0</v>
      </c>
      <c r="J1779" s="142"/>
      <c r="K1779" s="142"/>
      <c r="L1779" s="172">
        <f t="shared" ref="L1779:L1780" si="941">I1779+J1779</f>
        <v>0</v>
      </c>
    </row>
    <row r="1780" spans="1:12" ht="14.25" thickBot="1">
      <c r="B1780" s="71"/>
      <c r="C1780" s="72"/>
      <c r="D1780" s="374"/>
      <c r="E1780" s="375"/>
      <c r="F1780" s="188"/>
      <c r="G1780" s="189"/>
      <c r="H1780" s="190"/>
      <c r="I1780" s="143">
        <f t="shared" si="940"/>
        <v>0</v>
      </c>
      <c r="J1780" s="143"/>
      <c r="K1780" s="143"/>
      <c r="L1780" s="172">
        <f t="shared" si="941"/>
        <v>0</v>
      </c>
    </row>
    <row r="1781" spans="1:12">
      <c r="B1781" s="129" t="s">
        <v>66</v>
      </c>
      <c r="C1781" s="106" t="s">
        <v>13</v>
      </c>
      <c r="D1781" s="380"/>
      <c r="E1781" s="381"/>
      <c r="F1781" s="144"/>
      <c r="G1781" s="145"/>
      <c r="H1781" s="146"/>
      <c r="I1781" s="144">
        <f t="shared" ref="I1781:J1781" si="942">SUM(I1782:I1784)</f>
        <v>120000</v>
      </c>
      <c r="J1781" s="144">
        <f t="shared" si="942"/>
        <v>0</v>
      </c>
      <c r="K1781" s="144"/>
      <c r="L1781" s="170">
        <f t="shared" ref="L1781" si="943">SUM(L1782:L1784)</f>
        <v>120000</v>
      </c>
    </row>
    <row r="1782" spans="1:12">
      <c r="B1782" s="69"/>
      <c r="C1782" s="211" t="s">
        <v>797</v>
      </c>
      <c r="D1782" s="370"/>
      <c r="E1782" s="371"/>
      <c r="F1782" s="197">
        <v>3000</v>
      </c>
      <c r="G1782" s="198">
        <v>20</v>
      </c>
      <c r="H1782" s="199">
        <v>2</v>
      </c>
      <c r="I1782" s="165">
        <f t="shared" ref="I1782:I1784" si="944">F1782*G1782*H1782</f>
        <v>120000</v>
      </c>
      <c r="J1782" s="165"/>
      <c r="K1782" s="165"/>
      <c r="L1782" s="177">
        <f>I1782+J1782</f>
        <v>120000</v>
      </c>
    </row>
    <row r="1783" spans="1:12">
      <c r="B1783" s="69"/>
      <c r="C1783" s="70" t="s">
        <v>34</v>
      </c>
      <c r="D1783" s="372"/>
      <c r="E1783" s="373"/>
      <c r="F1783" s="185"/>
      <c r="G1783" s="186"/>
      <c r="H1783" s="187"/>
      <c r="I1783" s="142">
        <f t="shared" si="944"/>
        <v>0</v>
      </c>
      <c r="J1783" s="142"/>
      <c r="K1783" s="142"/>
      <c r="L1783" s="177">
        <f t="shared" ref="L1783:L1784" si="945">I1783+J1783</f>
        <v>0</v>
      </c>
    </row>
    <row r="1784" spans="1:12" ht="14.25" thickBot="1">
      <c r="B1784" s="71"/>
      <c r="C1784" s="72"/>
      <c r="D1784" s="374"/>
      <c r="E1784" s="375"/>
      <c r="F1784" s="188"/>
      <c r="G1784" s="189"/>
      <c r="H1784" s="190"/>
      <c r="I1784" s="143">
        <f t="shared" si="944"/>
        <v>0</v>
      </c>
      <c r="J1784" s="143"/>
      <c r="K1784" s="143"/>
      <c r="L1784" s="177">
        <f t="shared" si="945"/>
        <v>0</v>
      </c>
    </row>
    <row r="1785" spans="1:12">
      <c r="B1785" s="105" t="s">
        <v>67</v>
      </c>
      <c r="C1785" s="107" t="s">
        <v>13</v>
      </c>
      <c r="D1785" s="382">
        <f>I1785/(I1746+I1747+I1750+I1754+I1763+I1772+I1773+I1777+I1781)</f>
        <v>7.0198660963659287E-2</v>
      </c>
      <c r="E1785" s="383"/>
      <c r="F1785" s="147"/>
      <c r="G1785" s="148"/>
      <c r="H1785" s="149"/>
      <c r="I1785" s="147">
        <f t="shared" ref="I1785:J1785" si="946">SUM(I1786:I1788)</f>
        <v>1126000</v>
      </c>
      <c r="J1785" s="147">
        <f t="shared" si="946"/>
        <v>0</v>
      </c>
      <c r="K1785" s="147"/>
      <c r="L1785" s="171">
        <f t="shared" ref="L1785" si="947">SUM(L1786:L1788)</f>
        <v>1126000</v>
      </c>
    </row>
    <row r="1786" spans="1:12" ht="16.5" customHeight="1">
      <c r="B1786" s="376" t="s">
        <v>81</v>
      </c>
      <c r="C1786" s="70" t="s">
        <v>27</v>
      </c>
      <c r="D1786" s="372"/>
      <c r="E1786" s="373"/>
      <c r="F1786" s="185">
        <v>33000</v>
      </c>
      <c r="G1786" s="186">
        <v>1</v>
      </c>
      <c r="H1786" s="187">
        <v>2</v>
      </c>
      <c r="I1786" s="142">
        <f t="shared" ref="I1786:I1788" si="948">F1786*G1786*H1786</f>
        <v>66000</v>
      </c>
      <c r="J1786" s="142"/>
      <c r="K1786" s="142"/>
      <c r="L1786" s="172">
        <f>I1786+J1786</f>
        <v>66000</v>
      </c>
    </row>
    <row r="1787" spans="1:12">
      <c r="B1787" s="376"/>
      <c r="C1787" s="70" t="s">
        <v>30</v>
      </c>
      <c r="D1787" s="372"/>
      <c r="E1787" s="373"/>
      <c r="F1787" s="185">
        <v>30000</v>
      </c>
      <c r="G1787" s="186">
        <v>1</v>
      </c>
      <c r="H1787" s="187">
        <v>2</v>
      </c>
      <c r="I1787" s="142">
        <f t="shared" si="948"/>
        <v>60000</v>
      </c>
      <c r="J1787" s="142"/>
      <c r="K1787" s="142"/>
      <c r="L1787" s="172">
        <f t="shared" ref="L1787:L1788" si="949">I1787+J1787</f>
        <v>60000</v>
      </c>
    </row>
    <row r="1788" spans="1:12" ht="19.5" customHeight="1" thickBot="1">
      <c r="B1788" s="377"/>
      <c r="C1788" s="72" t="s">
        <v>33</v>
      </c>
      <c r="D1788" s="374"/>
      <c r="E1788" s="375"/>
      <c r="F1788" s="188">
        <v>500000</v>
      </c>
      <c r="G1788" s="189">
        <v>1</v>
      </c>
      <c r="H1788" s="190">
        <v>2</v>
      </c>
      <c r="I1788" s="143">
        <f t="shared" si="948"/>
        <v>1000000</v>
      </c>
      <c r="J1788" s="143"/>
      <c r="K1788" s="143"/>
      <c r="L1788" s="172">
        <f t="shared" si="949"/>
        <v>1000000</v>
      </c>
    </row>
    <row r="1789" spans="1:12" ht="18" customHeight="1">
      <c r="B1789" s="124" t="s">
        <v>793</v>
      </c>
      <c r="C1789" s="125" t="s">
        <v>23</v>
      </c>
      <c r="D1789" s="378"/>
      <c r="E1789" s="379"/>
      <c r="F1789" s="126"/>
      <c r="G1789" s="127"/>
      <c r="H1789" s="128"/>
      <c r="I1789" s="126">
        <f>SUM(I1790:I1793)</f>
        <v>1300000</v>
      </c>
      <c r="J1789" s="126">
        <f>SUM(J1790:J1793)</f>
        <v>0</v>
      </c>
      <c r="K1789" s="126"/>
      <c r="L1789" s="178">
        <f>SUM(L1790:L1793)</f>
        <v>1300000</v>
      </c>
    </row>
    <row r="1790" spans="1:12">
      <c r="A1790" t="str">
        <f>B1733&amp;"식비"</f>
        <v>28식비</v>
      </c>
      <c r="B1790" s="111"/>
      <c r="C1790" s="110" t="s">
        <v>68</v>
      </c>
      <c r="D1790" s="370"/>
      <c r="E1790" s="371"/>
      <c r="F1790" s="197">
        <v>15000</v>
      </c>
      <c r="G1790" s="198">
        <v>20</v>
      </c>
      <c r="H1790" s="199">
        <v>2</v>
      </c>
      <c r="I1790" s="161">
        <f t="shared" ref="I1790:I1793" si="950">F1790*G1790*H1790</f>
        <v>600000</v>
      </c>
      <c r="J1790" s="161"/>
      <c r="K1790" s="161"/>
      <c r="L1790" s="175">
        <f>I1790+J1790</f>
        <v>600000</v>
      </c>
    </row>
    <row r="1791" spans="1:12">
      <c r="A1791" t="str">
        <f>B1733&amp;"숙박비"</f>
        <v>28숙박비</v>
      </c>
      <c r="B1791" s="111"/>
      <c r="C1791" s="112" t="s">
        <v>82</v>
      </c>
      <c r="D1791" s="372"/>
      <c r="E1791" s="373"/>
      <c r="F1791" s="191"/>
      <c r="G1791" s="192"/>
      <c r="H1791" s="193"/>
      <c r="I1791" s="166">
        <f t="shared" si="950"/>
        <v>0</v>
      </c>
      <c r="J1791" s="166"/>
      <c r="K1791" s="166"/>
      <c r="L1791" s="175">
        <f t="shared" ref="L1791:L1793" si="951">I1791+J1791</f>
        <v>0</v>
      </c>
    </row>
    <row r="1792" spans="1:12">
      <c r="A1792" t="str">
        <f>B1733&amp;"수당"</f>
        <v>28수당</v>
      </c>
      <c r="B1792" s="111"/>
      <c r="C1792" s="112" t="s">
        <v>20</v>
      </c>
      <c r="D1792" s="203"/>
      <c r="E1792" s="204"/>
      <c r="F1792" s="191">
        <v>300000</v>
      </c>
      <c r="G1792" s="192">
        <v>1</v>
      </c>
      <c r="H1792" s="193">
        <v>1</v>
      </c>
      <c r="I1792" s="166">
        <f t="shared" si="950"/>
        <v>300000</v>
      </c>
      <c r="J1792" s="166"/>
      <c r="K1792" s="166"/>
      <c r="L1792" s="175">
        <f t="shared" si="951"/>
        <v>300000</v>
      </c>
    </row>
    <row r="1793" spans="1:12" ht="14.25" thickBot="1">
      <c r="A1793" t="str">
        <f>B1733&amp;"임금"</f>
        <v>28임금</v>
      </c>
      <c r="B1793" s="113"/>
      <c r="C1793" s="114" t="s">
        <v>83</v>
      </c>
      <c r="D1793" s="374"/>
      <c r="E1793" s="375"/>
      <c r="F1793" s="188">
        <v>400000</v>
      </c>
      <c r="G1793" s="189">
        <v>1</v>
      </c>
      <c r="H1793" s="190">
        <v>1</v>
      </c>
      <c r="I1793" s="167">
        <f t="shared" si="950"/>
        <v>400000</v>
      </c>
      <c r="J1793" s="167"/>
      <c r="K1793" s="167"/>
      <c r="L1793" s="179">
        <f t="shared" si="951"/>
        <v>400000</v>
      </c>
    </row>
    <row r="1794" spans="1:12" ht="37.9" customHeight="1"/>
    <row r="1795" spans="1:12" ht="37.9" customHeight="1" thickBot="1"/>
    <row r="1796" spans="1:12" ht="33.75" customHeight="1">
      <c r="B1796" s="123" t="s">
        <v>69</v>
      </c>
      <c r="C1796" s="427" t="s">
        <v>43</v>
      </c>
      <c r="D1796" s="427"/>
      <c r="E1796" s="96" t="s">
        <v>790</v>
      </c>
      <c r="F1796" s="96" t="s">
        <v>44</v>
      </c>
      <c r="G1796" s="96" t="s">
        <v>45</v>
      </c>
      <c r="H1796" s="96" t="s">
        <v>46</v>
      </c>
      <c r="I1796" s="96" t="s">
        <v>47</v>
      </c>
      <c r="J1796" s="96" t="s">
        <v>48</v>
      </c>
      <c r="K1796" s="135"/>
      <c r="L1796" s="65"/>
    </row>
    <row r="1797" spans="1:12" ht="24.75" customHeight="1" thickBot="1">
      <c r="B1797" s="296">
        <f>B1733+1</f>
        <v>29</v>
      </c>
      <c r="C1797" s="428" t="s">
        <v>800</v>
      </c>
      <c r="D1797" s="428"/>
      <c r="E1797" s="141" t="s">
        <v>791</v>
      </c>
      <c r="F1797" s="141">
        <v>3</v>
      </c>
      <c r="G1797" s="215">
        <v>30</v>
      </c>
      <c r="H1797" s="141">
        <v>20</v>
      </c>
      <c r="I1797" s="141">
        <v>2</v>
      </c>
      <c r="J1797" s="104">
        <f>H1797*I1797</f>
        <v>40</v>
      </c>
      <c r="K1797" s="136"/>
      <c r="L1797" s="66"/>
    </row>
    <row r="1798" spans="1:12" ht="14.25" thickBot="1">
      <c r="B1798" s="64"/>
      <c r="C1798" s="64"/>
      <c r="D1798" s="64"/>
      <c r="E1798" s="64"/>
      <c r="F1798" s="64"/>
      <c r="G1798" s="64"/>
      <c r="H1798" s="64"/>
      <c r="I1798" s="64"/>
      <c r="J1798" s="64"/>
      <c r="K1798" s="137"/>
      <c r="L1798" s="64"/>
    </row>
    <row r="1799" spans="1:12" ht="18.75" customHeight="1">
      <c r="B1799" s="421" t="s">
        <v>80</v>
      </c>
      <c r="C1799" s="422"/>
      <c r="D1799" s="422"/>
      <c r="E1799" s="423" t="s">
        <v>785</v>
      </c>
      <c r="F1799" s="422"/>
      <c r="G1799" s="425" t="s">
        <v>84</v>
      </c>
      <c r="H1799" s="423" t="s">
        <v>786</v>
      </c>
      <c r="I1799" s="423" t="s">
        <v>787</v>
      </c>
      <c r="J1799" s="408" t="s">
        <v>784</v>
      </c>
      <c r="K1799" s="138"/>
      <c r="L1799" s="64"/>
    </row>
    <row r="1800" spans="1:12" ht="47.25" customHeight="1">
      <c r="B1800" s="97" t="s">
        <v>22</v>
      </c>
      <c r="C1800" s="98" t="s">
        <v>23</v>
      </c>
      <c r="D1800" s="216" t="s">
        <v>801</v>
      </c>
      <c r="E1800" s="424"/>
      <c r="F1800" s="424"/>
      <c r="G1800" s="426"/>
      <c r="H1800" s="424"/>
      <c r="I1800" s="424"/>
      <c r="J1800" s="409"/>
      <c r="K1800" s="139"/>
      <c r="L1800" s="64"/>
    </row>
    <row r="1801" spans="1:12" ht="18" customHeight="1">
      <c r="B1801" s="67" t="s">
        <v>23</v>
      </c>
      <c r="C1801" s="121">
        <f>SUM(C1802:C1803)</f>
        <v>18466192</v>
      </c>
      <c r="D1801" s="410">
        <f>ROUNDDOWN(C1802/G1797/J1797,0)</f>
        <v>14305</v>
      </c>
      <c r="E1801" s="412" t="s">
        <v>820</v>
      </c>
      <c r="F1801" s="412"/>
      <c r="G1801" s="412">
        <v>6</v>
      </c>
      <c r="H1801" s="414">
        <v>190306</v>
      </c>
      <c r="I1801" s="417">
        <v>6850</v>
      </c>
      <c r="J1801" s="419">
        <f>D1801/I1801</f>
        <v>2.0883211678832119</v>
      </c>
      <c r="K1801" s="140"/>
      <c r="L1801" s="64"/>
    </row>
    <row r="1802" spans="1:12" ht="18" customHeight="1">
      <c r="B1802" s="67" t="s">
        <v>796</v>
      </c>
      <c r="C1802" s="121">
        <f>L1809</f>
        <v>17166192</v>
      </c>
      <c r="D1802" s="410"/>
      <c r="E1802" s="412"/>
      <c r="F1802" s="412"/>
      <c r="G1802" s="412"/>
      <c r="H1802" s="415"/>
      <c r="I1802" s="417"/>
      <c r="J1802" s="419"/>
      <c r="K1802" s="140"/>
      <c r="L1802" s="64"/>
    </row>
    <row r="1803" spans="1:12" ht="18" customHeight="1" thickBot="1">
      <c r="B1803" s="68" t="s">
        <v>795</v>
      </c>
      <c r="C1803" s="122">
        <f>L1853</f>
        <v>1300000</v>
      </c>
      <c r="D1803" s="411"/>
      <c r="E1803" s="413"/>
      <c r="F1803" s="413"/>
      <c r="G1803" s="413"/>
      <c r="H1803" s="416"/>
      <c r="I1803" s="418"/>
      <c r="J1803" s="420"/>
      <c r="K1803" s="140"/>
      <c r="L1803" s="64"/>
    </row>
    <row r="1804" spans="1:12" ht="18" customHeight="1">
      <c r="B1804" s="180"/>
      <c r="C1804" s="205"/>
      <c r="D1804" s="206"/>
      <c r="E1804" s="181"/>
      <c r="F1804" s="181"/>
      <c r="G1804" s="181"/>
      <c r="H1804" s="183"/>
      <c r="I1804" s="184"/>
      <c r="J1804" s="207"/>
      <c r="K1804" s="182"/>
      <c r="L1804" s="64"/>
    </row>
    <row r="1805" spans="1:12" ht="14.25" thickBot="1">
      <c r="B1805" s="64"/>
      <c r="C1805" s="64"/>
      <c r="D1805" s="64"/>
      <c r="E1805" s="64"/>
      <c r="F1805" s="64"/>
      <c r="G1805" s="64"/>
      <c r="H1805" s="64"/>
      <c r="I1805" s="64"/>
      <c r="J1805" s="64"/>
      <c r="K1805" s="64"/>
      <c r="L1805" s="64"/>
    </row>
    <row r="1806" spans="1:12" ht="19.5" customHeight="1" thickBot="1">
      <c r="B1806" s="64"/>
      <c r="C1806" s="64"/>
      <c r="D1806" s="64"/>
      <c r="E1806" s="64"/>
      <c r="F1806" s="297" t="s">
        <v>75</v>
      </c>
      <c r="G1806" s="298"/>
      <c r="H1806" s="298"/>
      <c r="I1806" s="300"/>
      <c r="J1806" s="301" t="s">
        <v>35</v>
      </c>
      <c r="K1806" s="302"/>
      <c r="L1806" s="303" t="s">
        <v>77</v>
      </c>
    </row>
    <row r="1807" spans="1:12" ht="18.75" customHeight="1" thickBot="1">
      <c r="B1807" s="75" t="s">
        <v>31</v>
      </c>
      <c r="C1807" s="76" t="s">
        <v>51</v>
      </c>
      <c r="D1807" s="404" t="s">
        <v>52</v>
      </c>
      <c r="E1807" s="405"/>
      <c r="F1807" s="75" t="s">
        <v>53</v>
      </c>
      <c r="G1807" s="76" t="s">
        <v>54</v>
      </c>
      <c r="H1807" s="77" t="s">
        <v>21</v>
      </c>
      <c r="I1807" s="75" t="s">
        <v>49</v>
      </c>
      <c r="J1807" s="132" t="s">
        <v>788</v>
      </c>
      <c r="K1807" s="304" t="s">
        <v>789</v>
      </c>
      <c r="L1807" s="303" t="s">
        <v>49</v>
      </c>
    </row>
    <row r="1808" spans="1:12" ht="21" customHeight="1" thickBot="1">
      <c r="B1808" s="78" t="s">
        <v>23</v>
      </c>
      <c r="C1808" s="79"/>
      <c r="D1808" s="404"/>
      <c r="E1808" s="405"/>
      <c r="F1808" s="80"/>
      <c r="G1808" s="81"/>
      <c r="H1808" s="82"/>
      <c r="I1808" s="83">
        <f>I1809+I1853</f>
        <v>18466192</v>
      </c>
      <c r="J1808" s="133"/>
      <c r="K1808" s="133"/>
      <c r="L1808" s="168">
        <f>L1809+L1853</f>
        <v>18466192</v>
      </c>
    </row>
    <row r="1809" spans="1:12" ht="21.75" customHeight="1" thickBot="1">
      <c r="A1809" t="str">
        <f>B1797&amp;"훈련비"</f>
        <v>29훈련비</v>
      </c>
      <c r="B1809" s="99" t="s">
        <v>794</v>
      </c>
      <c r="C1809" s="100" t="s">
        <v>23</v>
      </c>
      <c r="D1809" s="406"/>
      <c r="E1809" s="407"/>
      <c r="F1809" s="101"/>
      <c r="G1809" s="102"/>
      <c r="H1809" s="103"/>
      <c r="I1809" s="101">
        <f>I1810+I1811+I1814+I1818+I1827+I1836+I1837+I1841+I1845+I1849</f>
        <v>17166192</v>
      </c>
      <c r="J1809" s="101">
        <f>J1810+J1811+J1814+J1818+J1827+J1836+J1837+J1841+J1845+J1849</f>
        <v>0</v>
      </c>
      <c r="K1809" s="101"/>
      <c r="L1809" s="169">
        <f>L1810+L1811+L1814+L1818+L1827+L1836+L1837+L1841+L1845+L1849</f>
        <v>17166192</v>
      </c>
    </row>
    <row r="1810" spans="1:12" ht="14.25" thickBot="1">
      <c r="B1810" s="105" t="s">
        <v>55</v>
      </c>
      <c r="C1810" s="106" t="s">
        <v>13</v>
      </c>
      <c r="D1810" s="401" t="s">
        <v>55</v>
      </c>
      <c r="E1810" s="402"/>
      <c r="F1810" s="288">
        <v>12506</v>
      </c>
      <c r="G1810" s="289">
        <v>16</v>
      </c>
      <c r="H1810" s="290">
        <v>2</v>
      </c>
      <c r="I1810" s="144">
        <f>F1810*G1810*H1810</f>
        <v>400192</v>
      </c>
      <c r="J1810" s="144"/>
      <c r="K1810" s="144"/>
      <c r="L1810" s="170">
        <f>I1810+J1810</f>
        <v>400192</v>
      </c>
    </row>
    <row r="1811" spans="1:12">
      <c r="B1811" s="105" t="s">
        <v>56</v>
      </c>
      <c r="C1811" s="107" t="s">
        <v>13</v>
      </c>
      <c r="D1811" s="384"/>
      <c r="E1811" s="403"/>
      <c r="F1811" s="147"/>
      <c r="G1811" s="148"/>
      <c r="H1811" s="149"/>
      <c r="I1811" s="147">
        <f t="shared" ref="I1811:J1811" si="952">SUM(I1812:I1813)</f>
        <v>0</v>
      </c>
      <c r="J1811" s="147">
        <f t="shared" si="952"/>
        <v>0</v>
      </c>
      <c r="K1811" s="147"/>
      <c r="L1811" s="171">
        <f t="shared" ref="L1811" si="953">SUM(L1812:L1813)</f>
        <v>0</v>
      </c>
    </row>
    <row r="1812" spans="1:12">
      <c r="B1812" s="69"/>
      <c r="C1812" s="70" t="s">
        <v>57</v>
      </c>
      <c r="D1812" s="372"/>
      <c r="E1812" s="392"/>
      <c r="F1812" s="185"/>
      <c r="G1812" s="186"/>
      <c r="H1812" s="187"/>
      <c r="I1812" s="142">
        <f>F1812*G1812*H1812</f>
        <v>0</v>
      </c>
      <c r="J1812" s="142"/>
      <c r="K1812" s="142"/>
      <c r="L1812" s="172">
        <f>I1812+J1812</f>
        <v>0</v>
      </c>
    </row>
    <row r="1813" spans="1:12" ht="14.25" thickBot="1">
      <c r="B1813" s="71"/>
      <c r="C1813" s="72"/>
      <c r="D1813" s="374"/>
      <c r="E1813" s="399"/>
      <c r="F1813" s="188"/>
      <c r="G1813" s="189"/>
      <c r="H1813" s="190"/>
      <c r="I1813" s="143">
        <f>F1813*G1813*H1813</f>
        <v>0</v>
      </c>
      <c r="J1813" s="143"/>
      <c r="K1813" s="143"/>
      <c r="L1813" s="172">
        <f>I1813+J1813</f>
        <v>0</v>
      </c>
    </row>
    <row r="1814" spans="1:12">
      <c r="B1814" s="105" t="s">
        <v>58</v>
      </c>
      <c r="C1814" s="107" t="s">
        <v>13</v>
      </c>
      <c r="D1814" s="384"/>
      <c r="E1814" s="403"/>
      <c r="F1814" s="147"/>
      <c r="G1814" s="148"/>
      <c r="H1814" s="149"/>
      <c r="I1814" s="147">
        <f t="shared" ref="I1814:J1814" si="954">SUM(I1815:I1817)</f>
        <v>1800000</v>
      </c>
      <c r="J1814" s="147">
        <f t="shared" si="954"/>
        <v>0</v>
      </c>
      <c r="K1814" s="147"/>
      <c r="L1814" s="171">
        <f t="shared" ref="L1814" si="955">SUM(L1815:L1817)</f>
        <v>1800000</v>
      </c>
    </row>
    <row r="1815" spans="1:12">
      <c r="B1815" s="69"/>
      <c r="C1815" s="70" t="s">
        <v>57</v>
      </c>
      <c r="D1815" s="372"/>
      <c r="E1815" s="392"/>
      <c r="F1815" s="185">
        <v>900000</v>
      </c>
      <c r="G1815" s="186">
        <v>1</v>
      </c>
      <c r="H1815" s="187">
        <v>2</v>
      </c>
      <c r="I1815" s="142">
        <f t="shared" ref="I1815:I1817" si="956">F1815*G1815*H1815</f>
        <v>1800000</v>
      </c>
      <c r="J1815" s="142"/>
      <c r="K1815" s="142"/>
      <c r="L1815" s="172">
        <f>I1815+J1815</f>
        <v>1800000</v>
      </c>
    </row>
    <row r="1816" spans="1:12">
      <c r="B1816" s="69"/>
      <c r="C1816" s="70"/>
      <c r="D1816" s="372"/>
      <c r="E1816" s="392"/>
      <c r="F1816" s="185"/>
      <c r="G1816" s="186"/>
      <c r="H1816" s="187"/>
      <c r="I1816" s="142">
        <f t="shared" si="956"/>
        <v>0</v>
      </c>
      <c r="J1816" s="142"/>
      <c r="K1816" s="142"/>
      <c r="L1816" s="172">
        <f t="shared" ref="L1816:L1817" si="957">I1816+J1816</f>
        <v>0</v>
      </c>
    </row>
    <row r="1817" spans="1:12" ht="14.25" thickBot="1">
      <c r="B1817" s="71"/>
      <c r="C1817" s="72"/>
      <c r="D1817" s="374"/>
      <c r="E1817" s="399"/>
      <c r="F1817" s="191"/>
      <c r="G1817" s="192"/>
      <c r="H1817" s="193"/>
      <c r="I1817" s="143">
        <f t="shared" si="956"/>
        <v>0</v>
      </c>
      <c r="J1817" s="143"/>
      <c r="K1817" s="143"/>
      <c r="L1817" s="172">
        <f t="shared" si="957"/>
        <v>0</v>
      </c>
    </row>
    <row r="1818" spans="1:12">
      <c r="B1818" s="105" t="s">
        <v>24</v>
      </c>
      <c r="C1818" s="108" t="s">
        <v>13</v>
      </c>
      <c r="D1818" s="380"/>
      <c r="E1818" s="400"/>
      <c r="F1818" s="151"/>
      <c r="G1818" s="152"/>
      <c r="H1818" s="153"/>
      <c r="I1818" s="151">
        <f>I1819+I1823</f>
        <v>10000000</v>
      </c>
      <c r="J1818" s="151">
        <f>J1819+J1823</f>
        <v>0</v>
      </c>
      <c r="K1818" s="151"/>
      <c r="L1818" s="173">
        <f>L1819+L1823</f>
        <v>10000000</v>
      </c>
    </row>
    <row r="1819" spans="1:12">
      <c r="B1819" s="73" t="s">
        <v>59</v>
      </c>
      <c r="C1819" s="109" t="s">
        <v>13</v>
      </c>
      <c r="D1819" s="397"/>
      <c r="E1819" s="398"/>
      <c r="F1819" s="154"/>
      <c r="G1819" s="155"/>
      <c r="H1819" s="156"/>
      <c r="I1819" s="154">
        <f t="shared" ref="I1819:J1819" si="958">SUM(I1820:I1822)</f>
        <v>2000000</v>
      </c>
      <c r="J1819" s="154">
        <f t="shared" si="958"/>
        <v>0</v>
      </c>
      <c r="K1819" s="154"/>
      <c r="L1819" s="174">
        <f>SUM(L1820:L1822)</f>
        <v>2000000</v>
      </c>
    </row>
    <row r="1820" spans="1:12">
      <c r="B1820" s="69"/>
      <c r="C1820" s="194" t="s">
        <v>798</v>
      </c>
      <c r="D1820" s="372" t="s">
        <v>85</v>
      </c>
      <c r="E1820" s="392"/>
      <c r="F1820" s="185">
        <v>100000</v>
      </c>
      <c r="G1820" s="186">
        <v>10</v>
      </c>
      <c r="H1820" s="187">
        <v>2</v>
      </c>
      <c r="I1820" s="142">
        <f t="shared" ref="I1820:I1822" si="959">F1820*G1820*H1820</f>
        <v>2000000</v>
      </c>
      <c r="J1820" s="142"/>
      <c r="K1820" s="142"/>
      <c r="L1820" s="172">
        <f>I1820+J1820</f>
        <v>2000000</v>
      </c>
    </row>
    <row r="1821" spans="1:12">
      <c r="B1821" s="69"/>
      <c r="C1821" s="194" t="s">
        <v>60</v>
      </c>
      <c r="D1821" s="372" t="s">
        <v>86</v>
      </c>
      <c r="E1821" s="392"/>
      <c r="F1821" s="185"/>
      <c r="G1821" s="186"/>
      <c r="H1821" s="187"/>
      <c r="I1821" s="142">
        <f t="shared" si="959"/>
        <v>0</v>
      </c>
      <c r="J1821" s="142"/>
      <c r="K1821" s="142"/>
      <c r="L1821" s="172">
        <f t="shared" ref="L1821:L1822" si="960">I1821+J1821</f>
        <v>0</v>
      </c>
    </row>
    <row r="1822" spans="1:12" ht="14.25" thickBot="1">
      <c r="B1822" s="74"/>
      <c r="C1822" s="195" t="s">
        <v>60</v>
      </c>
      <c r="D1822" s="393" t="s">
        <v>87</v>
      </c>
      <c r="E1822" s="394"/>
      <c r="F1822" s="191"/>
      <c r="G1822" s="192"/>
      <c r="H1822" s="193"/>
      <c r="I1822" s="157">
        <f t="shared" si="959"/>
        <v>0</v>
      </c>
      <c r="J1822" s="157"/>
      <c r="K1822" s="157"/>
      <c r="L1822" s="172">
        <f t="shared" si="960"/>
        <v>0</v>
      </c>
    </row>
    <row r="1823" spans="1:12">
      <c r="B1823" s="69" t="s">
        <v>61</v>
      </c>
      <c r="C1823" s="110" t="s">
        <v>13</v>
      </c>
      <c r="D1823" s="397"/>
      <c r="E1823" s="398"/>
      <c r="F1823" s="158"/>
      <c r="G1823" s="159"/>
      <c r="H1823" s="160"/>
      <c r="I1823" s="161">
        <f t="shared" ref="I1823:J1823" si="961">SUM(I1824:I1826)</f>
        <v>8000000</v>
      </c>
      <c r="J1823" s="161">
        <f t="shared" si="961"/>
        <v>0</v>
      </c>
      <c r="K1823" s="161"/>
      <c r="L1823" s="175">
        <f>SUM(L1824:L1826)</f>
        <v>8000000</v>
      </c>
    </row>
    <row r="1824" spans="1:12">
      <c r="B1824" s="69"/>
      <c r="C1824" s="194" t="s">
        <v>799</v>
      </c>
      <c r="D1824" s="372" t="s">
        <v>85</v>
      </c>
      <c r="E1824" s="392"/>
      <c r="F1824" s="185">
        <v>200000</v>
      </c>
      <c r="G1824" s="186">
        <v>20</v>
      </c>
      <c r="H1824" s="187">
        <v>2</v>
      </c>
      <c r="I1824" s="142">
        <f t="shared" ref="I1824:I1826" si="962">F1824*G1824*H1824</f>
        <v>8000000</v>
      </c>
      <c r="J1824" s="142"/>
      <c r="K1824" s="142"/>
      <c r="L1824" s="172">
        <f>I1824+J1824</f>
        <v>8000000</v>
      </c>
    </row>
    <row r="1825" spans="2:12">
      <c r="B1825" s="69"/>
      <c r="C1825" s="194" t="s">
        <v>60</v>
      </c>
      <c r="D1825" s="372" t="s">
        <v>86</v>
      </c>
      <c r="E1825" s="392"/>
      <c r="F1825" s="185"/>
      <c r="G1825" s="186"/>
      <c r="H1825" s="187"/>
      <c r="I1825" s="142">
        <f t="shared" si="962"/>
        <v>0</v>
      </c>
      <c r="J1825" s="142"/>
      <c r="K1825" s="142"/>
      <c r="L1825" s="172">
        <f t="shared" ref="L1825:L1826" si="963">I1825+J1825</f>
        <v>0</v>
      </c>
    </row>
    <row r="1826" spans="2:12" ht="14.25" thickBot="1">
      <c r="B1826" s="71"/>
      <c r="C1826" s="196" t="s">
        <v>60</v>
      </c>
      <c r="D1826" s="393" t="s">
        <v>87</v>
      </c>
      <c r="E1826" s="394"/>
      <c r="F1826" s="185"/>
      <c r="G1826" s="186"/>
      <c r="H1826" s="187"/>
      <c r="I1826" s="143">
        <f t="shared" si="962"/>
        <v>0</v>
      </c>
      <c r="J1826" s="143"/>
      <c r="K1826" s="143"/>
      <c r="L1826" s="172">
        <f t="shared" si="963"/>
        <v>0</v>
      </c>
    </row>
    <row r="1827" spans="2:12">
      <c r="B1827" s="105" t="s">
        <v>62</v>
      </c>
      <c r="C1827" s="108" t="s">
        <v>13</v>
      </c>
      <c r="D1827" s="395"/>
      <c r="E1827" s="396"/>
      <c r="F1827" s="151"/>
      <c r="G1827" s="152"/>
      <c r="H1827" s="153"/>
      <c r="I1827" s="151">
        <f>I1828+I1832</f>
        <v>160000</v>
      </c>
      <c r="J1827" s="151">
        <f>J1828+J1832</f>
        <v>0</v>
      </c>
      <c r="K1827" s="151"/>
      <c r="L1827" s="173">
        <f>L1828+L1832</f>
        <v>160000</v>
      </c>
    </row>
    <row r="1828" spans="2:12">
      <c r="B1828" s="130" t="s">
        <v>25</v>
      </c>
      <c r="C1828" s="131" t="s">
        <v>13</v>
      </c>
      <c r="D1828" s="390"/>
      <c r="E1828" s="391"/>
      <c r="F1828" s="162"/>
      <c r="G1828" s="163"/>
      <c r="H1828" s="164"/>
      <c r="I1828" s="162">
        <f>SUM(I1829:I1831)</f>
        <v>160000</v>
      </c>
      <c r="J1828" s="162">
        <f>SUM(J1829:J1831)</f>
        <v>0</v>
      </c>
      <c r="K1828" s="162"/>
      <c r="L1828" s="176">
        <f>SUM(L1829:L1831)</f>
        <v>160000</v>
      </c>
    </row>
    <row r="1829" spans="2:12">
      <c r="B1829" s="69"/>
      <c r="C1829" s="214" t="s">
        <v>798</v>
      </c>
      <c r="D1829" s="370"/>
      <c r="E1829" s="371"/>
      <c r="F1829" s="197">
        <v>80000</v>
      </c>
      <c r="G1829" s="198">
        <v>1</v>
      </c>
      <c r="H1829" s="199">
        <v>2</v>
      </c>
      <c r="I1829" s="165">
        <f t="shared" ref="I1829:I1831" si="964">F1829*G1829*H1829</f>
        <v>160000</v>
      </c>
      <c r="J1829" s="165"/>
      <c r="K1829" s="165"/>
      <c r="L1829" s="177">
        <f>I1829+J1829</f>
        <v>160000</v>
      </c>
    </row>
    <row r="1830" spans="2:12">
      <c r="B1830" s="69"/>
      <c r="C1830" s="212"/>
      <c r="D1830" s="372"/>
      <c r="E1830" s="373"/>
      <c r="F1830" s="185"/>
      <c r="G1830" s="186"/>
      <c r="H1830" s="187"/>
      <c r="I1830" s="142">
        <f t="shared" si="964"/>
        <v>0</v>
      </c>
      <c r="J1830" s="142"/>
      <c r="K1830" s="142"/>
      <c r="L1830" s="177">
        <f t="shared" ref="L1830:L1831" si="965">I1830+J1830</f>
        <v>0</v>
      </c>
    </row>
    <row r="1831" spans="2:12">
      <c r="B1831" s="69"/>
      <c r="C1831" s="213"/>
      <c r="D1831" s="388"/>
      <c r="E1831" s="389"/>
      <c r="F1831" s="191"/>
      <c r="G1831" s="192"/>
      <c r="H1831" s="193"/>
      <c r="I1831" s="150">
        <f t="shared" si="964"/>
        <v>0</v>
      </c>
      <c r="J1831" s="150"/>
      <c r="K1831" s="150"/>
      <c r="L1831" s="177">
        <f t="shared" si="965"/>
        <v>0</v>
      </c>
    </row>
    <row r="1832" spans="2:12">
      <c r="B1832" s="130" t="s">
        <v>63</v>
      </c>
      <c r="C1832" s="131" t="s">
        <v>13</v>
      </c>
      <c r="D1832" s="390"/>
      <c r="E1832" s="391"/>
      <c r="F1832" s="162"/>
      <c r="G1832" s="163"/>
      <c r="H1832" s="164"/>
      <c r="I1832" s="162">
        <f>SUM(I1833:I1835)</f>
        <v>0</v>
      </c>
      <c r="J1832" s="162">
        <f>SUM(J1833:J1835)</f>
        <v>0</v>
      </c>
      <c r="K1832" s="162"/>
      <c r="L1832" s="176">
        <f>SUM(L1833:L1835)</f>
        <v>0</v>
      </c>
    </row>
    <row r="1833" spans="2:12">
      <c r="B1833" s="69"/>
      <c r="C1833" s="200"/>
      <c r="D1833" s="370"/>
      <c r="E1833" s="371"/>
      <c r="F1833" s="197"/>
      <c r="G1833" s="198"/>
      <c r="H1833" s="199">
        <v>2</v>
      </c>
      <c r="I1833" s="165">
        <f>F1833*G1833*H1833</f>
        <v>0</v>
      </c>
      <c r="J1833" s="165"/>
      <c r="K1833" s="165"/>
      <c r="L1833" s="177">
        <f>I1833+J1833</f>
        <v>0</v>
      </c>
    </row>
    <row r="1834" spans="2:12">
      <c r="B1834" s="69"/>
      <c r="C1834" s="201"/>
      <c r="D1834" s="372"/>
      <c r="E1834" s="373"/>
      <c r="F1834" s="185"/>
      <c r="G1834" s="186"/>
      <c r="H1834" s="187"/>
      <c r="I1834" s="142">
        <f t="shared" ref="I1834:I1835" si="966">F1834*G1834*H1834</f>
        <v>0</v>
      </c>
      <c r="J1834" s="142"/>
      <c r="K1834" s="142"/>
      <c r="L1834" s="177">
        <f t="shared" ref="L1834:L1835" si="967">I1834+J1834</f>
        <v>0</v>
      </c>
    </row>
    <row r="1835" spans="2:12" ht="14.25" thickBot="1">
      <c r="B1835" s="71"/>
      <c r="C1835" s="202"/>
      <c r="D1835" s="374"/>
      <c r="E1835" s="375"/>
      <c r="F1835" s="188"/>
      <c r="G1835" s="189"/>
      <c r="H1835" s="190"/>
      <c r="I1835" s="143">
        <f t="shared" si="966"/>
        <v>0</v>
      </c>
      <c r="J1835" s="143"/>
      <c r="K1835" s="143"/>
      <c r="L1835" s="177">
        <f t="shared" si="967"/>
        <v>0</v>
      </c>
    </row>
    <row r="1836" spans="2:12" ht="30.75" customHeight="1" thickBot="1">
      <c r="B1836" s="291" t="s">
        <v>898</v>
      </c>
      <c r="C1836" s="107" t="s">
        <v>13</v>
      </c>
      <c r="D1836" s="386" t="s">
        <v>26</v>
      </c>
      <c r="E1836" s="387"/>
      <c r="F1836" s="208">
        <v>9000</v>
      </c>
      <c r="G1836" s="209">
        <v>20</v>
      </c>
      <c r="H1836" s="210">
        <v>2</v>
      </c>
      <c r="I1836" s="147">
        <f>F1836*G1836*H1836</f>
        <v>360000</v>
      </c>
      <c r="J1836" s="147"/>
      <c r="K1836" s="147"/>
      <c r="L1836" s="171">
        <f>I1836+J1836</f>
        <v>360000</v>
      </c>
    </row>
    <row r="1837" spans="2:12">
      <c r="B1837" s="129" t="s">
        <v>28</v>
      </c>
      <c r="C1837" s="106" t="s">
        <v>13</v>
      </c>
      <c r="D1837" s="380"/>
      <c r="E1837" s="381"/>
      <c r="F1837" s="144"/>
      <c r="G1837" s="145"/>
      <c r="H1837" s="146"/>
      <c r="I1837" s="144">
        <f t="shared" ref="I1837:J1837" si="968">SUM(I1838:I1840)</f>
        <v>2400000</v>
      </c>
      <c r="J1837" s="144">
        <f t="shared" si="968"/>
        <v>0</v>
      </c>
      <c r="K1837" s="144"/>
      <c r="L1837" s="170">
        <f t="shared" ref="L1837" si="969">SUM(L1838:L1840)</f>
        <v>2400000</v>
      </c>
    </row>
    <row r="1838" spans="2:12">
      <c r="B1838" s="69"/>
      <c r="C1838" s="200"/>
      <c r="D1838" s="370"/>
      <c r="E1838" s="371"/>
      <c r="F1838" s="197">
        <v>60000</v>
      </c>
      <c r="G1838" s="198">
        <v>20</v>
      </c>
      <c r="H1838" s="199">
        <v>2</v>
      </c>
      <c r="I1838" s="165">
        <f t="shared" ref="I1838:I1839" si="970">F1838*G1838*H1838</f>
        <v>2400000</v>
      </c>
      <c r="J1838" s="165"/>
      <c r="K1838" s="165"/>
      <c r="L1838" s="177">
        <f>I1838+J1838</f>
        <v>2400000</v>
      </c>
    </row>
    <row r="1839" spans="2:12">
      <c r="B1839" s="69"/>
      <c r="C1839" s="201"/>
      <c r="D1839" s="372"/>
      <c r="E1839" s="373"/>
      <c r="F1839" s="185"/>
      <c r="G1839" s="186"/>
      <c r="H1839" s="187"/>
      <c r="I1839" s="142">
        <f t="shared" si="970"/>
        <v>0</v>
      </c>
      <c r="J1839" s="142"/>
      <c r="K1839" s="142"/>
      <c r="L1839" s="177">
        <f t="shared" ref="L1839:L1840" si="971">I1839+J1839</f>
        <v>0</v>
      </c>
    </row>
    <row r="1840" spans="2:12" ht="14.25" thickBot="1">
      <c r="B1840" s="71"/>
      <c r="C1840" s="202"/>
      <c r="D1840" s="374"/>
      <c r="E1840" s="375"/>
      <c r="F1840" s="188"/>
      <c r="G1840" s="189"/>
      <c r="H1840" s="190"/>
      <c r="I1840" s="143">
        <f>F1840*G1840*H1840</f>
        <v>0</v>
      </c>
      <c r="J1840" s="143"/>
      <c r="K1840" s="143"/>
      <c r="L1840" s="177">
        <f t="shared" si="971"/>
        <v>0</v>
      </c>
    </row>
    <row r="1841" spans="1:12">
      <c r="B1841" s="105" t="s">
        <v>29</v>
      </c>
      <c r="C1841" s="107" t="s">
        <v>13</v>
      </c>
      <c r="D1841" s="384" t="s">
        <v>29</v>
      </c>
      <c r="E1841" s="385"/>
      <c r="F1841" s="147"/>
      <c r="G1841" s="148"/>
      <c r="H1841" s="149"/>
      <c r="I1841" s="147">
        <f t="shared" ref="I1841:J1841" si="972">SUM(I1842:I1844)</f>
        <v>800000</v>
      </c>
      <c r="J1841" s="147">
        <f t="shared" si="972"/>
        <v>0</v>
      </c>
      <c r="K1841" s="147"/>
      <c r="L1841" s="171">
        <f t="shared" ref="L1841" si="973">SUM(L1842:L1844)</f>
        <v>800000</v>
      </c>
    </row>
    <row r="1842" spans="1:12">
      <c r="B1842" s="69"/>
      <c r="C1842" s="70" t="s">
        <v>64</v>
      </c>
      <c r="D1842" s="372"/>
      <c r="E1842" s="373"/>
      <c r="F1842" s="185">
        <v>20000</v>
      </c>
      <c r="G1842" s="186">
        <v>20</v>
      </c>
      <c r="H1842" s="187">
        <v>2</v>
      </c>
      <c r="I1842" s="142">
        <f t="shared" ref="I1842:I1844" si="974">F1842*G1842*H1842</f>
        <v>800000</v>
      </c>
      <c r="J1842" s="142"/>
      <c r="K1842" s="142"/>
      <c r="L1842" s="172">
        <f>I1842+J1842</f>
        <v>800000</v>
      </c>
    </row>
    <row r="1843" spans="1:12">
      <c r="B1843" s="69"/>
      <c r="C1843" s="70" t="s">
        <v>65</v>
      </c>
      <c r="D1843" s="372"/>
      <c r="E1843" s="373"/>
      <c r="F1843" s="185"/>
      <c r="G1843" s="186"/>
      <c r="H1843" s="187"/>
      <c r="I1843" s="142">
        <f t="shared" si="974"/>
        <v>0</v>
      </c>
      <c r="J1843" s="142"/>
      <c r="K1843" s="142"/>
      <c r="L1843" s="172">
        <f t="shared" ref="L1843:L1844" si="975">I1843+J1843</f>
        <v>0</v>
      </c>
    </row>
    <row r="1844" spans="1:12" ht="14.25" thickBot="1">
      <c r="B1844" s="71"/>
      <c r="C1844" s="72"/>
      <c r="D1844" s="374"/>
      <c r="E1844" s="375"/>
      <c r="F1844" s="188"/>
      <c r="G1844" s="189"/>
      <c r="H1844" s="190"/>
      <c r="I1844" s="143">
        <f t="shared" si="974"/>
        <v>0</v>
      </c>
      <c r="J1844" s="143"/>
      <c r="K1844" s="143"/>
      <c r="L1844" s="172">
        <f t="shared" si="975"/>
        <v>0</v>
      </c>
    </row>
    <row r="1845" spans="1:12">
      <c r="B1845" s="129" t="s">
        <v>66</v>
      </c>
      <c r="C1845" s="106" t="s">
        <v>13</v>
      </c>
      <c r="D1845" s="380"/>
      <c r="E1845" s="381"/>
      <c r="F1845" s="144"/>
      <c r="G1845" s="145"/>
      <c r="H1845" s="146"/>
      <c r="I1845" s="144">
        <f t="shared" ref="I1845:J1845" si="976">SUM(I1846:I1848)</f>
        <v>120000</v>
      </c>
      <c r="J1845" s="144">
        <f t="shared" si="976"/>
        <v>0</v>
      </c>
      <c r="K1845" s="144"/>
      <c r="L1845" s="170">
        <f t="shared" ref="L1845" si="977">SUM(L1846:L1848)</f>
        <v>120000</v>
      </c>
    </row>
    <row r="1846" spans="1:12">
      <c r="B1846" s="69"/>
      <c r="C1846" s="211" t="s">
        <v>797</v>
      </c>
      <c r="D1846" s="370"/>
      <c r="E1846" s="371"/>
      <c r="F1846" s="197">
        <v>3000</v>
      </c>
      <c r="G1846" s="198">
        <v>20</v>
      </c>
      <c r="H1846" s="199">
        <v>2</v>
      </c>
      <c r="I1846" s="165">
        <f t="shared" ref="I1846:I1848" si="978">F1846*G1846*H1846</f>
        <v>120000</v>
      </c>
      <c r="J1846" s="165"/>
      <c r="K1846" s="165"/>
      <c r="L1846" s="177">
        <f>I1846+J1846</f>
        <v>120000</v>
      </c>
    </row>
    <row r="1847" spans="1:12">
      <c r="B1847" s="69"/>
      <c r="C1847" s="70" t="s">
        <v>34</v>
      </c>
      <c r="D1847" s="372"/>
      <c r="E1847" s="373"/>
      <c r="F1847" s="185"/>
      <c r="G1847" s="186"/>
      <c r="H1847" s="187"/>
      <c r="I1847" s="142">
        <f t="shared" si="978"/>
        <v>0</v>
      </c>
      <c r="J1847" s="142"/>
      <c r="K1847" s="142"/>
      <c r="L1847" s="177">
        <f t="shared" ref="L1847:L1848" si="979">I1847+J1847</f>
        <v>0</v>
      </c>
    </row>
    <row r="1848" spans="1:12" ht="14.25" thickBot="1">
      <c r="B1848" s="71"/>
      <c r="C1848" s="72"/>
      <c r="D1848" s="374"/>
      <c r="E1848" s="375"/>
      <c r="F1848" s="188"/>
      <c r="G1848" s="189"/>
      <c r="H1848" s="190"/>
      <c r="I1848" s="143">
        <f t="shared" si="978"/>
        <v>0</v>
      </c>
      <c r="J1848" s="143"/>
      <c r="K1848" s="143"/>
      <c r="L1848" s="177">
        <f t="shared" si="979"/>
        <v>0</v>
      </c>
    </row>
    <row r="1849" spans="1:12">
      <c r="B1849" s="105" t="s">
        <v>67</v>
      </c>
      <c r="C1849" s="107" t="s">
        <v>13</v>
      </c>
      <c r="D1849" s="382">
        <f>I1849/(I1810+I1811+I1814+I1818+I1827+I1836+I1837+I1841+I1845)</f>
        <v>7.0198660963659287E-2</v>
      </c>
      <c r="E1849" s="383"/>
      <c r="F1849" s="147"/>
      <c r="G1849" s="148"/>
      <c r="H1849" s="149"/>
      <c r="I1849" s="147">
        <f t="shared" ref="I1849:J1849" si="980">SUM(I1850:I1852)</f>
        <v>1126000</v>
      </c>
      <c r="J1849" s="147">
        <f t="shared" si="980"/>
        <v>0</v>
      </c>
      <c r="K1849" s="147"/>
      <c r="L1849" s="171">
        <f t="shared" ref="L1849" si="981">SUM(L1850:L1852)</f>
        <v>1126000</v>
      </c>
    </row>
    <row r="1850" spans="1:12" ht="16.5" customHeight="1">
      <c r="B1850" s="376" t="s">
        <v>81</v>
      </c>
      <c r="C1850" s="70" t="s">
        <v>27</v>
      </c>
      <c r="D1850" s="372"/>
      <c r="E1850" s="373"/>
      <c r="F1850" s="185">
        <v>33000</v>
      </c>
      <c r="G1850" s="186">
        <v>1</v>
      </c>
      <c r="H1850" s="187">
        <v>2</v>
      </c>
      <c r="I1850" s="142">
        <f t="shared" ref="I1850:I1852" si="982">F1850*G1850*H1850</f>
        <v>66000</v>
      </c>
      <c r="J1850" s="142"/>
      <c r="K1850" s="142"/>
      <c r="L1850" s="172">
        <f>I1850+J1850</f>
        <v>66000</v>
      </c>
    </row>
    <row r="1851" spans="1:12">
      <c r="B1851" s="376"/>
      <c r="C1851" s="70" t="s">
        <v>30</v>
      </c>
      <c r="D1851" s="372"/>
      <c r="E1851" s="373"/>
      <c r="F1851" s="185">
        <v>30000</v>
      </c>
      <c r="G1851" s="186">
        <v>1</v>
      </c>
      <c r="H1851" s="187">
        <v>2</v>
      </c>
      <c r="I1851" s="142">
        <f t="shared" si="982"/>
        <v>60000</v>
      </c>
      <c r="J1851" s="142"/>
      <c r="K1851" s="142"/>
      <c r="L1851" s="172">
        <f t="shared" ref="L1851:L1852" si="983">I1851+J1851</f>
        <v>60000</v>
      </c>
    </row>
    <row r="1852" spans="1:12" ht="19.5" customHeight="1" thickBot="1">
      <c r="B1852" s="377"/>
      <c r="C1852" s="72" t="s">
        <v>33</v>
      </c>
      <c r="D1852" s="374"/>
      <c r="E1852" s="375"/>
      <c r="F1852" s="188">
        <v>500000</v>
      </c>
      <c r="G1852" s="189">
        <v>1</v>
      </c>
      <c r="H1852" s="190">
        <v>2</v>
      </c>
      <c r="I1852" s="143">
        <f t="shared" si="982"/>
        <v>1000000</v>
      </c>
      <c r="J1852" s="143"/>
      <c r="K1852" s="143"/>
      <c r="L1852" s="172">
        <f t="shared" si="983"/>
        <v>1000000</v>
      </c>
    </row>
    <row r="1853" spans="1:12" ht="18" customHeight="1">
      <c r="B1853" s="124" t="s">
        <v>793</v>
      </c>
      <c r="C1853" s="125" t="s">
        <v>23</v>
      </c>
      <c r="D1853" s="378"/>
      <c r="E1853" s="379"/>
      <c r="F1853" s="126"/>
      <c r="G1853" s="127"/>
      <c r="H1853" s="128"/>
      <c r="I1853" s="126">
        <f>SUM(I1854:I1857)</f>
        <v>1300000</v>
      </c>
      <c r="J1853" s="126">
        <f>SUM(J1854:J1857)</f>
        <v>0</v>
      </c>
      <c r="K1853" s="126"/>
      <c r="L1853" s="178">
        <f>SUM(L1854:L1857)</f>
        <v>1300000</v>
      </c>
    </row>
    <row r="1854" spans="1:12">
      <c r="A1854" t="str">
        <f>B1797&amp;"식비"</f>
        <v>29식비</v>
      </c>
      <c r="B1854" s="111"/>
      <c r="C1854" s="110" t="s">
        <v>68</v>
      </c>
      <c r="D1854" s="370"/>
      <c r="E1854" s="371"/>
      <c r="F1854" s="197">
        <v>15000</v>
      </c>
      <c r="G1854" s="198">
        <v>20</v>
      </c>
      <c r="H1854" s="199">
        <v>2</v>
      </c>
      <c r="I1854" s="161">
        <f t="shared" ref="I1854:I1857" si="984">F1854*G1854*H1854</f>
        <v>600000</v>
      </c>
      <c r="J1854" s="161"/>
      <c r="K1854" s="161"/>
      <c r="L1854" s="175">
        <f>I1854+J1854</f>
        <v>600000</v>
      </c>
    </row>
    <row r="1855" spans="1:12">
      <c r="A1855" t="str">
        <f>B1797&amp;"숙박비"</f>
        <v>29숙박비</v>
      </c>
      <c r="B1855" s="111"/>
      <c r="C1855" s="112" t="s">
        <v>82</v>
      </c>
      <c r="D1855" s="372"/>
      <c r="E1855" s="373"/>
      <c r="F1855" s="191"/>
      <c r="G1855" s="192"/>
      <c r="H1855" s="193"/>
      <c r="I1855" s="166">
        <f t="shared" si="984"/>
        <v>0</v>
      </c>
      <c r="J1855" s="166"/>
      <c r="K1855" s="166"/>
      <c r="L1855" s="175">
        <f t="shared" ref="L1855:L1857" si="985">I1855+J1855</f>
        <v>0</v>
      </c>
    </row>
    <row r="1856" spans="1:12">
      <c r="A1856" t="str">
        <f>B1797&amp;"수당"</f>
        <v>29수당</v>
      </c>
      <c r="B1856" s="111"/>
      <c r="C1856" s="112" t="s">
        <v>20</v>
      </c>
      <c r="D1856" s="203"/>
      <c r="E1856" s="204"/>
      <c r="F1856" s="191">
        <v>300000</v>
      </c>
      <c r="G1856" s="192">
        <v>1</v>
      </c>
      <c r="H1856" s="193">
        <v>1</v>
      </c>
      <c r="I1856" s="166">
        <f t="shared" si="984"/>
        <v>300000</v>
      </c>
      <c r="J1856" s="166"/>
      <c r="K1856" s="166"/>
      <c r="L1856" s="175">
        <f t="shared" si="985"/>
        <v>300000</v>
      </c>
    </row>
    <row r="1857" spans="1:12" ht="14.25" thickBot="1">
      <c r="A1857" t="str">
        <f>B1797&amp;"임금"</f>
        <v>29임금</v>
      </c>
      <c r="B1857" s="113"/>
      <c r="C1857" s="114" t="s">
        <v>83</v>
      </c>
      <c r="D1857" s="374"/>
      <c r="E1857" s="375"/>
      <c r="F1857" s="188">
        <v>400000</v>
      </c>
      <c r="G1857" s="189">
        <v>1</v>
      </c>
      <c r="H1857" s="190">
        <v>1</v>
      </c>
      <c r="I1857" s="167">
        <f t="shared" si="984"/>
        <v>400000</v>
      </c>
      <c r="J1857" s="167"/>
      <c r="K1857" s="167"/>
      <c r="L1857" s="179">
        <f t="shared" si="985"/>
        <v>400000</v>
      </c>
    </row>
    <row r="1858" spans="1:12" ht="37.9" customHeight="1"/>
    <row r="1859" spans="1:12" ht="37.9" customHeight="1" thickBot="1"/>
    <row r="1860" spans="1:12" ht="33.75" customHeight="1">
      <c r="B1860" s="123" t="s">
        <v>69</v>
      </c>
      <c r="C1860" s="427" t="s">
        <v>43</v>
      </c>
      <c r="D1860" s="427"/>
      <c r="E1860" s="96" t="s">
        <v>790</v>
      </c>
      <c r="F1860" s="96" t="s">
        <v>44</v>
      </c>
      <c r="G1860" s="96" t="s">
        <v>45</v>
      </c>
      <c r="H1860" s="96" t="s">
        <v>46</v>
      </c>
      <c r="I1860" s="96" t="s">
        <v>47</v>
      </c>
      <c r="J1860" s="96" t="s">
        <v>48</v>
      </c>
      <c r="K1860" s="135"/>
      <c r="L1860" s="65"/>
    </row>
    <row r="1861" spans="1:12" ht="24.75" customHeight="1" thickBot="1">
      <c r="B1861" s="296">
        <f>B1797+1</f>
        <v>30</v>
      </c>
      <c r="C1861" s="428" t="s">
        <v>800</v>
      </c>
      <c r="D1861" s="428"/>
      <c r="E1861" s="141" t="s">
        <v>791</v>
      </c>
      <c r="F1861" s="141">
        <v>3</v>
      </c>
      <c r="G1861" s="215">
        <v>30</v>
      </c>
      <c r="H1861" s="141">
        <v>20</v>
      </c>
      <c r="I1861" s="141">
        <v>2</v>
      </c>
      <c r="J1861" s="104">
        <f>H1861*I1861</f>
        <v>40</v>
      </c>
      <c r="K1861" s="136"/>
      <c r="L1861" s="66"/>
    </row>
    <row r="1862" spans="1:12" ht="14.25" thickBot="1">
      <c r="B1862" s="64"/>
      <c r="C1862" s="64"/>
      <c r="D1862" s="64"/>
      <c r="E1862" s="64"/>
      <c r="F1862" s="64"/>
      <c r="G1862" s="64"/>
      <c r="H1862" s="64"/>
      <c r="I1862" s="64"/>
      <c r="J1862" s="64"/>
      <c r="K1862" s="137"/>
      <c r="L1862" s="64"/>
    </row>
    <row r="1863" spans="1:12" ht="18.75" customHeight="1">
      <c r="B1863" s="421" t="s">
        <v>80</v>
      </c>
      <c r="C1863" s="422"/>
      <c r="D1863" s="422"/>
      <c r="E1863" s="423" t="s">
        <v>785</v>
      </c>
      <c r="F1863" s="422"/>
      <c r="G1863" s="425" t="s">
        <v>84</v>
      </c>
      <c r="H1863" s="423" t="s">
        <v>786</v>
      </c>
      <c r="I1863" s="423" t="s">
        <v>787</v>
      </c>
      <c r="J1863" s="408" t="s">
        <v>784</v>
      </c>
      <c r="K1863" s="138"/>
      <c r="L1863" s="64"/>
    </row>
    <row r="1864" spans="1:12" ht="47.25" customHeight="1">
      <c r="B1864" s="97" t="s">
        <v>22</v>
      </c>
      <c r="C1864" s="98" t="s">
        <v>23</v>
      </c>
      <c r="D1864" s="216" t="s">
        <v>801</v>
      </c>
      <c r="E1864" s="424"/>
      <c r="F1864" s="424"/>
      <c r="G1864" s="426"/>
      <c r="H1864" s="424"/>
      <c r="I1864" s="424"/>
      <c r="J1864" s="409"/>
      <c r="K1864" s="139"/>
      <c r="L1864" s="64"/>
    </row>
    <row r="1865" spans="1:12" ht="18" customHeight="1">
      <c r="B1865" s="67" t="s">
        <v>23</v>
      </c>
      <c r="C1865" s="121">
        <f>SUM(C1866:C1867)</f>
        <v>18466192</v>
      </c>
      <c r="D1865" s="410">
        <f>ROUNDDOWN(C1866/G1861/J1861,0)</f>
        <v>14305</v>
      </c>
      <c r="E1865" s="412" t="s">
        <v>820</v>
      </c>
      <c r="F1865" s="412"/>
      <c r="G1865" s="412">
        <v>6</v>
      </c>
      <c r="H1865" s="414">
        <v>190306</v>
      </c>
      <c r="I1865" s="417">
        <v>6850</v>
      </c>
      <c r="J1865" s="419">
        <f>D1865/I1865</f>
        <v>2.0883211678832119</v>
      </c>
      <c r="K1865" s="140"/>
      <c r="L1865" s="64"/>
    </row>
    <row r="1866" spans="1:12" ht="18" customHeight="1">
      <c r="B1866" s="67" t="s">
        <v>796</v>
      </c>
      <c r="C1866" s="121">
        <f>L1873</f>
        <v>17166192</v>
      </c>
      <c r="D1866" s="410"/>
      <c r="E1866" s="412"/>
      <c r="F1866" s="412"/>
      <c r="G1866" s="412"/>
      <c r="H1866" s="415"/>
      <c r="I1866" s="417"/>
      <c r="J1866" s="419"/>
      <c r="K1866" s="140"/>
      <c r="L1866" s="64"/>
    </row>
    <row r="1867" spans="1:12" ht="18" customHeight="1" thickBot="1">
      <c r="B1867" s="68" t="s">
        <v>795</v>
      </c>
      <c r="C1867" s="122">
        <f>L1917</f>
        <v>1300000</v>
      </c>
      <c r="D1867" s="411"/>
      <c r="E1867" s="413"/>
      <c r="F1867" s="413"/>
      <c r="G1867" s="413"/>
      <c r="H1867" s="416"/>
      <c r="I1867" s="418"/>
      <c r="J1867" s="420"/>
      <c r="K1867" s="140"/>
      <c r="L1867" s="64"/>
    </row>
    <row r="1868" spans="1:12" ht="18" customHeight="1">
      <c r="B1868" s="180"/>
      <c r="C1868" s="205"/>
      <c r="D1868" s="206"/>
      <c r="E1868" s="181"/>
      <c r="F1868" s="181"/>
      <c r="G1868" s="181"/>
      <c r="H1868" s="183"/>
      <c r="I1868" s="184"/>
      <c r="J1868" s="207"/>
      <c r="K1868" s="182"/>
      <c r="L1868" s="64"/>
    </row>
    <row r="1869" spans="1:12" ht="14.25" thickBot="1">
      <c r="B1869" s="64"/>
      <c r="C1869" s="64"/>
      <c r="D1869" s="64"/>
      <c r="E1869" s="64"/>
      <c r="F1869" s="64"/>
      <c r="G1869" s="64"/>
      <c r="H1869" s="64"/>
      <c r="I1869" s="64"/>
      <c r="J1869" s="64"/>
      <c r="K1869" s="64"/>
      <c r="L1869" s="64"/>
    </row>
    <row r="1870" spans="1:12" ht="19.5" customHeight="1" thickBot="1">
      <c r="B1870" s="64"/>
      <c r="C1870" s="64"/>
      <c r="D1870" s="64"/>
      <c r="E1870" s="64"/>
      <c r="F1870" s="297" t="s">
        <v>75</v>
      </c>
      <c r="G1870" s="298"/>
      <c r="H1870" s="298"/>
      <c r="I1870" s="300"/>
      <c r="J1870" s="301" t="s">
        <v>35</v>
      </c>
      <c r="K1870" s="302"/>
      <c r="L1870" s="303" t="s">
        <v>77</v>
      </c>
    </row>
    <row r="1871" spans="1:12" ht="18.75" customHeight="1" thickBot="1">
      <c r="B1871" s="75" t="s">
        <v>31</v>
      </c>
      <c r="C1871" s="76" t="s">
        <v>51</v>
      </c>
      <c r="D1871" s="404" t="s">
        <v>52</v>
      </c>
      <c r="E1871" s="405"/>
      <c r="F1871" s="75" t="s">
        <v>53</v>
      </c>
      <c r="G1871" s="76" t="s">
        <v>54</v>
      </c>
      <c r="H1871" s="77" t="s">
        <v>21</v>
      </c>
      <c r="I1871" s="75" t="s">
        <v>49</v>
      </c>
      <c r="J1871" s="132" t="s">
        <v>788</v>
      </c>
      <c r="K1871" s="304" t="s">
        <v>789</v>
      </c>
      <c r="L1871" s="303" t="s">
        <v>49</v>
      </c>
    </row>
    <row r="1872" spans="1:12" ht="21" customHeight="1" thickBot="1">
      <c r="B1872" s="78" t="s">
        <v>23</v>
      </c>
      <c r="C1872" s="79"/>
      <c r="D1872" s="404"/>
      <c r="E1872" s="405"/>
      <c r="F1872" s="80"/>
      <c r="G1872" s="81"/>
      <c r="H1872" s="82"/>
      <c r="I1872" s="83">
        <f>I1873+I1917</f>
        <v>18466192</v>
      </c>
      <c r="J1872" s="133"/>
      <c r="K1872" s="133"/>
      <c r="L1872" s="168">
        <f>L1873+L1917</f>
        <v>18466192</v>
      </c>
    </row>
    <row r="1873" spans="1:12" ht="21.75" customHeight="1" thickBot="1">
      <c r="A1873" t="str">
        <f>B1861&amp;"훈련비"</f>
        <v>30훈련비</v>
      </c>
      <c r="B1873" s="99" t="s">
        <v>794</v>
      </c>
      <c r="C1873" s="100" t="s">
        <v>23</v>
      </c>
      <c r="D1873" s="406"/>
      <c r="E1873" s="407"/>
      <c r="F1873" s="101"/>
      <c r="G1873" s="102"/>
      <c r="H1873" s="103"/>
      <c r="I1873" s="101">
        <f>I1874+I1875+I1878+I1882+I1891+I1900+I1901+I1905+I1909+I1913</f>
        <v>17166192</v>
      </c>
      <c r="J1873" s="101">
        <f>J1874+J1875+J1878+J1882+J1891+J1900+J1901+J1905+J1909+J1913</f>
        <v>0</v>
      </c>
      <c r="K1873" s="101"/>
      <c r="L1873" s="169">
        <f>L1874+L1875+L1878+L1882+L1891+L1900+L1901+L1905+L1909+L1913</f>
        <v>17166192</v>
      </c>
    </row>
    <row r="1874" spans="1:12" ht="14.25" thickBot="1">
      <c r="B1874" s="105" t="s">
        <v>55</v>
      </c>
      <c r="C1874" s="106" t="s">
        <v>13</v>
      </c>
      <c r="D1874" s="401" t="s">
        <v>55</v>
      </c>
      <c r="E1874" s="402"/>
      <c r="F1874" s="288">
        <v>12506</v>
      </c>
      <c r="G1874" s="289">
        <v>16</v>
      </c>
      <c r="H1874" s="290">
        <v>2</v>
      </c>
      <c r="I1874" s="144">
        <f>F1874*G1874*H1874</f>
        <v>400192</v>
      </c>
      <c r="J1874" s="144"/>
      <c r="K1874" s="144"/>
      <c r="L1874" s="170">
        <f>I1874+J1874</f>
        <v>400192</v>
      </c>
    </row>
    <row r="1875" spans="1:12">
      <c r="B1875" s="105" t="s">
        <v>56</v>
      </c>
      <c r="C1875" s="107" t="s">
        <v>13</v>
      </c>
      <c r="D1875" s="384"/>
      <c r="E1875" s="403"/>
      <c r="F1875" s="147"/>
      <c r="G1875" s="148"/>
      <c r="H1875" s="149"/>
      <c r="I1875" s="147">
        <f t="shared" ref="I1875:J1875" si="986">SUM(I1876:I1877)</f>
        <v>0</v>
      </c>
      <c r="J1875" s="147">
        <f t="shared" si="986"/>
        <v>0</v>
      </c>
      <c r="K1875" s="147"/>
      <c r="L1875" s="171">
        <f t="shared" ref="L1875" si="987">SUM(L1876:L1877)</f>
        <v>0</v>
      </c>
    </row>
    <row r="1876" spans="1:12">
      <c r="B1876" s="69"/>
      <c r="C1876" s="70" t="s">
        <v>57</v>
      </c>
      <c r="D1876" s="372"/>
      <c r="E1876" s="392"/>
      <c r="F1876" s="185"/>
      <c r="G1876" s="186"/>
      <c r="H1876" s="187"/>
      <c r="I1876" s="142">
        <f>F1876*G1876*H1876</f>
        <v>0</v>
      </c>
      <c r="J1876" s="142"/>
      <c r="K1876" s="142"/>
      <c r="L1876" s="172">
        <f>I1876+J1876</f>
        <v>0</v>
      </c>
    </row>
    <row r="1877" spans="1:12" ht="14.25" thickBot="1">
      <c r="B1877" s="71"/>
      <c r="C1877" s="72"/>
      <c r="D1877" s="374"/>
      <c r="E1877" s="399"/>
      <c r="F1877" s="188"/>
      <c r="G1877" s="189"/>
      <c r="H1877" s="190"/>
      <c r="I1877" s="143">
        <f>F1877*G1877*H1877</f>
        <v>0</v>
      </c>
      <c r="J1877" s="143"/>
      <c r="K1877" s="143"/>
      <c r="L1877" s="172">
        <f>I1877+J1877</f>
        <v>0</v>
      </c>
    </row>
    <row r="1878" spans="1:12">
      <c r="B1878" s="105" t="s">
        <v>58</v>
      </c>
      <c r="C1878" s="107" t="s">
        <v>13</v>
      </c>
      <c r="D1878" s="384"/>
      <c r="E1878" s="403"/>
      <c r="F1878" s="147"/>
      <c r="G1878" s="148"/>
      <c r="H1878" s="149"/>
      <c r="I1878" s="147">
        <f t="shared" ref="I1878:J1878" si="988">SUM(I1879:I1881)</f>
        <v>1800000</v>
      </c>
      <c r="J1878" s="147">
        <f t="shared" si="988"/>
        <v>0</v>
      </c>
      <c r="K1878" s="147"/>
      <c r="L1878" s="171">
        <f t="shared" ref="L1878" si="989">SUM(L1879:L1881)</f>
        <v>1800000</v>
      </c>
    </row>
    <row r="1879" spans="1:12">
      <c r="B1879" s="69"/>
      <c r="C1879" s="70" t="s">
        <v>57</v>
      </c>
      <c r="D1879" s="372"/>
      <c r="E1879" s="392"/>
      <c r="F1879" s="185">
        <v>900000</v>
      </c>
      <c r="G1879" s="186">
        <v>1</v>
      </c>
      <c r="H1879" s="187">
        <v>2</v>
      </c>
      <c r="I1879" s="142">
        <f t="shared" ref="I1879:I1881" si="990">F1879*G1879*H1879</f>
        <v>1800000</v>
      </c>
      <c r="J1879" s="142"/>
      <c r="K1879" s="142"/>
      <c r="L1879" s="172">
        <f>I1879+J1879</f>
        <v>1800000</v>
      </c>
    </row>
    <row r="1880" spans="1:12">
      <c r="B1880" s="69"/>
      <c r="C1880" s="70"/>
      <c r="D1880" s="372"/>
      <c r="E1880" s="392"/>
      <c r="F1880" s="185"/>
      <c r="G1880" s="186"/>
      <c r="H1880" s="187"/>
      <c r="I1880" s="142">
        <f t="shared" si="990"/>
        <v>0</v>
      </c>
      <c r="J1880" s="142"/>
      <c r="K1880" s="142"/>
      <c r="L1880" s="172">
        <f t="shared" ref="L1880:L1881" si="991">I1880+J1880</f>
        <v>0</v>
      </c>
    </row>
    <row r="1881" spans="1:12" ht="14.25" thickBot="1">
      <c r="B1881" s="71"/>
      <c r="C1881" s="72"/>
      <c r="D1881" s="374"/>
      <c r="E1881" s="399"/>
      <c r="F1881" s="191"/>
      <c r="G1881" s="192"/>
      <c r="H1881" s="193"/>
      <c r="I1881" s="143">
        <f t="shared" si="990"/>
        <v>0</v>
      </c>
      <c r="J1881" s="143"/>
      <c r="K1881" s="143"/>
      <c r="L1881" s="172">
        <f t="shared" si="991"/>
        <v>0</v>
      </c>
    </row>
    <row r="1882" spans="1:12">
      <c r="B1882" s="105" t="s">
        <v>24</v>
      </c>
      <c r="C1882" s="108" t="s">
        <v>13</v>
      </c>
      <c r="D1882" s="380"/>
      <c r="E1882" s="400"/>
      <c r="F1882" s="151"/>
      <c r="G1882" s="152"/>
      <c r="H1882" s="153"/>
      <c r="I1882" s="151">
        <f>I1883+I1887</f>
        <v>10000000</v>
      </c>
      <c r="J1882" s="151">
        <f>J1883+J1887</f>
        <v>0</v>
      </c>
      <c r="K1882" s="151"/>
      <c r="L1882" s="173">
        <f>L1883+L1887</f>
        <v>10000000</v>
      </c>
    </row>
    <row r="1883" spans="1:12">
      <c r="B1883" s="73" t="s">
        <v>59</v>
      </c>
      <c r="C1883" s="109" t="s">
        <v>13</v>
      </c>
      <c r="D1883" s="397"/>
      <c r="E1883" s="398"/>
      <c r="F1883" s="154"/>
      <c r="G1883" s="155"/>
      <c r="H1883" s="156"/>
      <c r="I1883" s="154">
        <f t="shared" ref="I1883:J1883" si="992">SUM(I1884:I1886)</f>
        <v>2000000</v>
      </c>
      <c r="J1883" s="154">
        <f t="shared" si="992"/>
        <v>0</v>
      </c>
      <c r="K1883" s="154"/>
      <c r="L1883" s="174">
        <f>SUM(L1884:L1886)</f>
        <v>2000000</v>
      </c>
    </row>
    <row r="1884" spans="1:12">
      <c r="B1884" s="69"/>
      <c r="C1884" s="194" t="s">
        <v>798</v>
      </c>
      <c r="D1884" s="372" t="s">
        <v>85</v>
      </c>
      <c r="E1884" s="392"/>
      <c r="F1884" s="185">
        <v>100000</v>
      </c>
      <c r="G1884" s="186">
        <v>10</v>
      </c>
      <c r="H1884" s="187">
        <v>2</v>
      </c>
      <c r="I1884" s="142">
        <f t="shared" ref="I1884:I1886" si="993">F1884*G1884*H1884</f>
        <v>2000000</v>
      </c>
      <c r="J1884" s="142"/>
      <c r="K1884" s="142"/>
      <c r="L1884" s="172">
        <f>I1884+J1884</f>
        <v>2000000</v>
      </c>
    </row>
    <row r="1885" spans="1:12">
      <c r="B1885" s="69"/>
      <c r="C1885" s="194" t="s">
        <v>60</v>
      </c>
      <c r="D1885" s="372" t="s">
        <v>86</v>
      </c>
      <c r="E1885" s="392"/>
      <c r="F1885" s="185"/>
      <c r="G1885" s="186"/>
      <c r="H1885" s="187"/>
      <c r="I1885" s="142">
        <f t="shared" si="993"/>
        <v>0</v>
      </c>
      <c r="J1885" s="142"/>
      <c r="K1885" s="142"/>
      <c r="L1885" s="172">
        <f t="shared" ref="L1885:L1886" si="994">I1885+J1885</f>
        <v>0</v>
      </c>
    </row>
    <row r="1886" spans="1:12" ht="14.25" thickBot="1">
      <c r="B1886" s="74"/>
      <c r="C1886" s="195" t="s">
        <v>60</v>
      </c>
      <c r="D1886" s="393" t="s">
        <v>87</v>
      </c>
      <c r="E1886" s="394"/>
      <c r="F1886" s="191"/>
      <c r="G1886" s="192"/>
      <c r="H1886" s="193"/>
      <c r="I1886" s="157">
        <f t="shared" si="993"/>
        <v>0</v>
      </c>
      <c r="J1886" s="157"/>
      <c r="K1886" s="157"/>
      <c r="L1886" s="172">
        <f t="shared" si="994"/>
        <v>0</v>
      </c>
    </row>
    <row r="1887" spans="1:12">
      <c r="B1887" s="69" t="s">
        <v>61</v>
      </c>
      <c r="C1887" s="110" t="s">
        <v>13</v>
      </c>
      <c r="D1887" s="397"/>
      <c r="E1887" s="398"/>
      <c r="F1887" s="158"/>
      <c r="G1887" s="159"/>
      <c r="H1887" s="160"/>
      <c r="I1887" s="161">
        <f t="shared" ref="I1887:J1887" si="995">SUM(I1888:I1890)</f>
        <v>8000000</v>
      </c>
      <c r="J1887" s="161">
        <f t="shared" si="995"/>
        <v>0</v>
      </c>
      <c r="K1887" s="161"/>
      <c r="L1887" s="175">
        <f>SUM(L1888:L1890)</f>
        <v>8000000</v>
      </c>
    </row>
    <row r="1888" spans="1:12">
      <c r="B1888" s="69"/>
      <c r="C1888" s="194" t="s">
        <v>799</v>
      </c>
      <c r="D1888" s="372" t="s">
        <v>85</v>
      </c>
      <c r="E1888" s="392"/>
      <c r="F1888" s="185">
        <v>200000</v>
      </c>
      <c r="G1888" s="186">
        <v>20</v>
      </c>
      <c r="H1888" s="187">
        <v>2</v>
      </c>
      <c r="I1888" s="142">
        <f t="shared" ref="I1888:I1890" si="996">F1888*G1888*H1888</f>
        <v>8000000</v>
      </c>
      <c r="J1888" s="142"/>
      <c r="K1888" s="142"/>
      <c r="L1888" s="172">
        <f>I1888+J1888</f>
        <v>8000000</v>
      </c>
    </row>
    <row r="1889" spans="2:12">
      <c r="B1889" s="69"/>
      <c r="C1889" s="194" t="s">
        <v>60</v>
      </c>
      <c r="D1889" s="372" t="s">
        <v>86</v>
      </c>
      <c r="E1889" s="392"/>
      <c r="F1889" s="185"/>
      <c r="G1889" s="186"/>
      <c r="H1889" s="187"/>
      <c r="I1889" s="142">
        <f t="shared" si="996"/>
        <v>0</v>
      </c>
      <c r="J1889" s="142"/>
      <c r="K1889" s="142"/>
      <c r="L1889" s="172">
        <f t="shared" ref="L1889:L1890" si="997">I1889+J1889</f>
        <v>0</v>
      </c>
    </row>
    <row r="1890" spans="2:12" ht="14.25" thickBot="1">
      <c r="B1890" s="71"/>
      <c r="C1890" s="196" t="s">
        <v>60</v>
      </c>
      <c r="D1890" s="393" t="s">
        <v>87</v>
      </c>
      <c r="E1890" s="394"/>
      <c r="F1890" s="185"/>
      <c r="G1890" s="186"/>
      <c r="H1890" s="187"/>
      <c r="I1890" s="143">
        <f t="shared" si="996"/>
        <v>0</v>
      </c>
      <c r="J1890" s="143"/>
      <c r="K1890" s="143"/>
      <c r="L1890" s="172">
        <f t="shared" si="997"/>
        <v>0</v>
      </c>
    </row>
    <row r="1891" spans="2:12">
      <c r="B1891" s="105" t="s">
        <v>62</v>
      </c>
      <c r="C1891" s="108" t="s">
        <v>13</v>
      </c>
      <c r="D1891" s="395"/>
      <c r="E1891" s="396"/>
      <c r="F1891" s="151"/>
      <c r="G1891" s="152"/>
      <c r="H1891" s="153"/>
      <c r="I1891" s="151">
        <f>I1892+I1896</f>
        <v>160000</v>
      </c>
      <c r="J1891" s="151">
        <f>J1892+J1896</f>
        <v>0</v>
      </c>
      <c r="K1891" s="151"/>
      <c r="L1891" s="173">
        <f>L1892+L1896</f>
        <v>160000</v>
      </c>
    </row>
    <row r="1892" spans="2:12">
      <c r="B1892" s="130" t="s">
        <v>25</v>
      </c>
      <c r="C1892" s="131" t="s">
        <v>13</v>
      </c>
      <c r="D1892" s="390"/>
      <c r="E1892" s="391"/>
      <c r="F1892" s="162"/>
      <c r="G1892" s="163"/>
      <c r="H1892" s="164"/>
      <c r="I1892" s="162">
        <f>SUM(I1893:I1895)</f>
        <v>160000</v>
      </c>
      <c r="J1892" s="162">
        <f>SUM(J1893:J1895)</f>
        <v>0</v>
      </c>
      <c r="K1892" s="162"/>
      <c r="L1892" s="176">
        <f>SUM(L1893:L1895)</f>
        <v>160000</v>
      </c>
    </row>
    <row r="1893" spans="2:12">
      <c r="B1893" s="69"/>
      <c r="C1893" s="214" t="s">
        <v>798</v>
      </c>
      <c r="D1893" s="370"/>
      <c r="E1893" s="371"/>
      <c r="F1893" s="197">
        <v>80000</v>
      </c>
      <c r="G1893" s="198">
        <v>1</v>
      </c>
      <c r="H1893" s="199">
        <v>2</v>
      </c>
      <c r="I1893" s="165">
        <f t="shared" ref="I1893:I1895" si="998">F1893*G1893*H1893</f>
        <v>160000</v>
      </c>
      <c r="J1893" s="165"/>
      <c r="K1893" s="165"/>
      <c r="L1893" s="177">
        <f>I1893+J1893</f>
        <v>160000</v>
      </c>
    </row>
    <row r="1894" spans="2:12">
      <c r="B1894" s="69"/>
      <c r="C1894" s="212"/>
      <c r="D1894" s="372"/>
      <c r="E1894" s="373"/>
      <c r="F1894" s="185"/>
      <c r="G1894" s="186"/>
      <c r="H1894" s="187"/>
      <c r="I1894" s="142">
        <f t="shared" si="998"/>
        <v>0</v>
      </c>
      <c r="J1894" s="142"/>
      <c r="K1894" s="142"/>
      <c r="L1894" s="177">
        <f t="shared" ref="L1894:L1895" si="999">I1894+J1894</f>
        <v>0</v>
      </c>
    </row>
    <row r="1895" spans="2:12">
      <c r="B1895" s="69"/>
      <c r="C1895" s="213"/>
      <c r="D1895" s="388"/>
      <c r="E1895" s="389"/>
      <c r="F1895" s="191"/>
      <c r="G1895" s="192"/>
      <c r="H1895" s="193"/>
      <c r="I1895" s="150">
        <f t="shared" si="998"/>
        <v>0</v>
      </c>
      <c r="J1895" s="150"/>
      <c r="K1895" s="150"/>
      <c r="L1895" s="177">
        <f t="shared" si="999"/>
        <v>0</v>
      </c>
    </row>
    <row r="1896" spans="2:12">
      <c r="B1896" s="130" t="s">
        <v>63</v>
      </c>
      <c r="C1896" s="131" t="s">
        <v>13</v>
      </c>
      <c r="D1896" s="390"/>
      <c r="E1896" s="391"/>
      <c r="F1896" s="162"/>
      <c r="G1896" s="163"/>
      <c r="H1896" s="164"/>
      <c r="I1896" s="162">
        <f>SUM(I1897:I1899)</f>
        <v>0</v>
      </c>
      <c r="J1896" s="162">
        <f>SUM(J1897:J1899)</f>
        <v>0</v>
      </c>
      <c r="K1896" s="162"/>
      <c r="L1896" s="176">
        <f>SUM(L1897:L1899)</f>
        <v>0</v>
      </c>
    </row>
    <row r="1897" spans="2:12">
      <c r="B1897" s="69"/>
      <c r="C1897" s="200"/>
      <c r="D1897" s="370"/>
      <c r="E1897" s="371"/>
      <c r="F1897" s="197"/>
      <c r="G1897" s="198"/>
      <c r="H1897" s="199">
        <v>2</v>
      </c>
      <c r="I1897" s="165">
        <f>F1897*G1897*H1897</f>
        <v>0</v>
      </c>
      <c r="J1897" s="165"/>
      <c r="K1897" s="165"/>
      <c r="L1897" s="177">
        <f>I1897+J1897</f>
        <v>0</v>
      </c>
    </row>
    <row r="1898" spans="2:12">
      <c r="B1898" s="69"/>
      <c r="C1898" s="201"/>
      <c r="D1898" s="372"/>
      <c r="E1898" s="373"/>
      <c r="F1898" s="185"/>
      <c r="G1898" s="186"/>
      <c r="H1898" s="187"/>
      <c r="I1898" s="142">
        <f t="shared" ref="I1898:I1899" si="1000">F1898*G1898*H1898</f>
        <v>0</v>
      </c>
      <c r="J1898" s="142"/>
      <c r="K1898" s="142"/>
      <c r="L1898" s="177">
        <f t="shared" ref="L1898:L1899" si="1001">I1898+J1898</f>
        <v>0</v>
      </c>
    </row>
    <row r="1899" spans="2:12" ht="14.25" thickBot="1">
      <c r="B1899" s="71"/>
      <c r="C1899" s="202"/>
      <c r="D1899" s="374"/>
      <c r="E1899" s="375"/>
      <c r="F1899" s="188"/>
      <c r="G1899" s="189"/>
      <c r="H1899" s="190"/>
      <c r="I1899" s="143">
        <f t="shared" si="1000"/>
        <v>0</v>
      </c>
      <c r="J1899" s="143"/>
      <c r="K1899" s="143"/>
      <c r="L1899" s="177">
        <f t="shared" si="1001"/>
        <v>0</v>
      </c>
    </row>
    <row r="1900" spans="2:12" ht="30.75" customHeight="1" thickBot="1">
      <c r="B1900" s="291" t="s">
        <v>898</v>
      </c>
      <c r="C1900" s="107" t="s">
        <v>13</v>
      </c>
      <c r="D1900" s="386" t="s">
        <v>26</v>
      </c>
      <c r="E1900" s="387"/>
      <c r="F1900" s="208">
        <v>9000</v>
      </c>
      <c r="G1900" s="209">
        <v>20</v>
      </c>
      <c r="H1900" s="210">
        <v>2</v>
      </c>
      <c r="I1900" s="147">
        <f>F1900*G1900*H1900</f>
        <v>360000</v>
      </c>
      <c r="J1900" s="147"/>
      <c r="K1900" s="147"/>
      <c r="L1900" s="171">
        <f>I1900+J1900</f>
        <v>360000</v>
      </c>
    </row>
    <row r="1901" spans="2:12">
      <c r="B1901" s="129" t="s">
        <v>28</v>
      </c>
      <c r="C1901" s="106" t="s">
        <v>13</v>
      </c>
      <c r="D1901" s="380"/>
      <c r="E1901" s="381"/>
      <c r="F1901" s="144"/>
      <c r="G1901" s="145"/>
      <c r="H1901" s="146"/>
      <c r="I1901" s="144">
        <f t="shared" ref="I1901:J1901" si="1002">SUM(I1902:I1904)</f>
        <v>2400000</v>
      </c>
      <c r="J1901" s="144">
        <f t="shared" si="1002"/>
        <v>0</v>
      </c>
      <c r="K1901" s="144"/>
      <c r="L1901" s="170">
        <f t="shared" ref="L1901" si="1003">SUM(L1902:L1904)</f>
        <v>2400000</v>
      </c>
    </row>
    <row r="1902" spans="2:12">
      <c r="B1902" s="69"/>
      <c r="C1902" s="200"/>
      <c r="D1902" s="370"/>
      <c r="E1902" s="371"/>
      <c r="F1902" s="197">
        <v>60000</v>
      </c>
      <c r="G1902" s="198">
        <v>20</v>
      </c>
      <c r="H1902" s="199">
        <v>2</v>
      </c>
      <c r="I1902" s="165">
        <f t="shared" ref="I1902:I1903" si="1004">F1902*G1902*H1902</f>
        <v>2400000</v>
      </c>
      <c r="J1902" s="165"/>
      <c r="K1902" s="165"/>
      <c r="L1902" s="177">
        <f>I1902+J1902</f>
        <v>2400000</v>
      </c>
    </row>
    <row r="1903" spans="2:12">
      <c r="B1903" s="69"/>
      <c r="C1903" s="201"/>
      <c r="D1903" s="372"/>
      <c r="E1903" s="373"/>
      <c r="F1903" s="185"/>
      <c r="G1903" s="186"/>
      <c r="H1903" s="187"/>
      <c r="I1903" s="142">
        <f t="shared" si="1004"/>
        <v>0</v>
      </c>
      <c r="J1903" s="142"/>
      <c r="K1903" s="142"/>
      <c r="L1903" s="177">
        <f t="shared" ref="L1903:L1904" si="1005">I1903+J1903</f>
        <v>0</v>
      </c>
    </row>
    <row r="1904" spans="2:12" ht="14.25" thickBot="1">
      <c r="B1904" s="71"/>
      <c r="C1904" s="202"/>
      <c r="D1904" s="374"/>
      <c r="E1904" s="375"/>
      <c r="F1904" s="188"/>
      <c r="G1904" s="189"/>
      <c r="H1904" s="190"/>
      <c r="I1904" s="143">
        <f>F1904*G1904*H1904</f>
        <v>0</v>
      </c>
      <c r="J1904" s="143"/>
      <c r="K1904" s="143"/>
      <c r="L1904" s="177">
        <f t="shared" si="1005"/>
        <v>0</v>
      </c>
    </row>
    <row r="1905" spans="1:12">
      <c r="B1905" s="105" t="s">
        <v>29</v>
      </c>
      <c r="C1905" s="107" t="s">
        <v>13</v>
      </c>
      <c r="D1905" s="384" t="s">
        <v>29</v>
      </c>
      <c r="E1905" s="385"/>
      <c r="F1905" s="147"/>
      <c r="G1905" s="148"/>
      <c r="H1905" s="149"/>
      <c r="I1905" s="147">
        <f t="shared" ref="I1905:J1905" si="1006">SUM(I1906:I1908)</f>
        <v>800000</v>
      </c>
      <c r="J1905" s="147">
        <f t="shared" si="1006"/>
        <v>0</v>
      </c>
      <c r="K1905" s="147"/>
      <c r="L1905" s="171">
        <f t="shared" ref="L1905" si="1007">SUM(L1906:L1908)</f>
        <v>800000</v>
      </c>
    </row>
    <row r="1906" spans="1:12">
      <c r="B1906" s="69"/>
      <c r="C1906" s="70" t="s">
        <v>64</v>
      </c>
      <c r="D1906" s="372"/>
      <c r="E1906" s="373"/>
      <c r="F1906" s="185">
        <v>20000</v>
      </c>
      <c r="G1906" s="186">
        <v>20</v>
      </c>
      <c r="H1906" s="187">
        <v>2</v>
      </c>
      <c r="I1906" s="142">
        <f t="shared" ref="I1906:I1908" si="1008">F1906*G1906*H1906</f>
        <v>800000</v>
      </c>
      <c r="J1906" s="142"/>
      <c r="K1906" s="142"/>
      <c r="L1906" s="172">
        <f>I1906+J1906</f>
        <v>800000</v>
      </c>
    </row>
    <row r="1907" spans="1:12">
      <c r="B1907" s="69"/>
      <c r="C1907" s="70" t="s">
        <v>65</v>
      </c>
      <c r="D1907" s="372"/>
      <c r="E1907" s="373"/>
      <c r="F1907" s="185"/>
      <c r="G1907" s="186"/>
      <c r="H1907" s="187"/>
      <c r="I1907" s="142">
        <f t="shared" si="1008"/>
        <v>0</v>
      </c>
      <c r="J1907" s="142"/>
      <c r="K1907" s="142"/>
      <c r="L1907" s="172">
        <f t="shared" ref="L1907:L1908" si="1009">I1907+J1907</f>
        <v>0</v>
      </c>
    </row>
    <row r="1908" spans="1:12" ht="14.25" thickBot="1">
      <c r="B1908" s="71"/>
      <c r="C1908" s="72"/>
      <c r="D1908" s="374"/>
      <c r="E1908" s="375"/>
      <c r="F1908" s="188"/>
      <c r="G1908" s="189"/>
      <c r="H1908" s="190"/>
      <c r="I1908" s="143">
        <f t="shared" si="1008"/>
        <v>0</v>
      </c>
      <c r="J1908" s="143"/>
      <c r="K1908" s="143"/>
      <c r="L1908" s="172">
        <f t="shared" si="1009"/>
        <v>0</v>
      </c>
    </row>
    <row r="1909" spans="1:12">
      <c r="B1909" s="129" t="s">
        <v>66</v>
      </c>
      <c r="C1909" s="106" t="s">
        <v>13</v>
      </c>
      <c r="D1909" s="380"/>
      <c r="E1909" s="381"/>
      <c r="F1909" s="144"/>
      <c r="G1909" s="145"/>
      <c r="H1909" s="146"/>
      <c r="I1909" s="144">
        <f t="shared" ref="I1909:J1909" si="1010">SUM(I1910:I1912)</f>
        <v>120000</v>
      </c>
      <c r="J1909" s="144">
        <f t="shared" si="1010"/>
        <v>0</v>
      </c>
      <c r="K1909" s="144"/>
      <c r="L1909" s="170">
        <f t="shared" ref="L1909" si="1011">SUM(L1910:L1912)</f>
        <v>120000</v>
      </c>
    </row>
    <row r="1910" spans="1:12">
      <c r="B1910" s="69"/>
      <c r="C1910" s="211" t="s">
        <v>797</v>
      </c>
      <c r="D1910" s="370"/>
      <c r="E1910" s="371"/>
      <c r="F1910" s="197">
        <v>3000</v>
      </c>
      <c r="G1910" s="198">
        <v>20</v>
      </c>
      <c r="H1910" s="199">
        <v>2</v>
      </c>
      <c r="I1910" s="165">
        <f t="shared" ref="I1910:I1912" si="1012">F1910*G1910*H1910</f>
        <v>120000</v>
      </c>
      <c r="J1910" s="165"/>
      <c r="K1910" s="165"/>
      <c r="L1910" s="177">
        <f>I1910+J1910</f>
        <v>120000</v>
      </c>
    </row>
    <row r="1911" spans="1:12">
      <c r="B1911" s="69"/>
      <c r="C1911" s="70" t="s">
        <v>34</v>
      </c>
      <c r="D1911" s="372"/>
      <c r="E1911" s="373"/>
      <c r="F1911" s="185"/>
      <c r="G1911" s="186"/>
      <c r="H1911" s="187"/>
      <c r="I1911" s="142">
        <f t="shared" si="1012"/>
        <v>0</v>
      </c>
      <c r="J1911" s="142"/>
      <c r="K1911" s="142"/>
      <c r="L1911" s="177">
        <f t="shared" ref="L1911:L1912" si="1013">I1911+J1911</f>
        <v>0</v>
      </c>
    </row>
    <row r="1912" spans="1:12" ht="14.25" thickBot="1">
      <c r="B1912" s="71"/>
      <c r="C1912" s="72"/>
      <c r="D1912" s="374"/>
      <c r="E1912" s="375"/>
      <c r="F1912" s="188"/>
      <c r="G1912" s="189"/>
      <c r="H1912" s="190"/>
      <c r="I1912" s="143">
        <f t="shared" si="1012"/>
        <v>0</v>
      </c>
      <c r="J1912" s="143"/>
      <c r="K1912" s="143"/>
      <c r="L1912" s="177">
        <f t="shared" si="1013"/>
        <v>0</v>
      </c>
    </row>
    <row r="1913" spans="1:12">
      <c r="B1913" s="105" t="s">
        <v>67</v>
      </c>
      <c r="C1913" s="107" t="s">
        <v>13</v>
      </c>
      <c r="D1913" s="382">
        <f>I1913/(I1874+I1875+I1878+I1882+I1891+I1900+I1901+I1905+I1909)</f>
        <v>7.0198660963659287E-2</v>
      </c>
      <c r="E1913" s="383"/>
      <c r="F1913" s="147"/>
      <c r="G1913" s="148"/>
      <c r="H1913" s="149"/>
      <c r="I1913" s="147">
        <f t="shared" ref="I1913:J1913" si="1014">SUM(I1914:I1916)</f>
        <v>1126000</v>
      </c>
      <c r="J1913" s="147">
        <f t="shared" si="1014"/>
        <v>0</v>
      </c>
      <c r="K1913" s="147"/>
      <c r="L1913" s="171">
        <f t="shared" ref="L1913" si="1015">SUM(L1914:L1916)</f>
        <v>1126000</v>
      </c>
    </row>
    <row r="1914" spans="1:12" ht="16.5" customHeight="1">
      <c r="B1914" s="376" t="s">
        <v>81</v>
      </c>
      <c r="C1914" s="70" t="s">
        <v>27</v>
      </c>
      <c r="D1914" s="372"/>
      <c r="E1914" s="373"/>
      <c r="F1914" s="185">
        <v>33000</v>
      </c>
      <c r="G1914" s="186">
        <v>1</v>
      </c>
      <c r="H1914" s="187">
        <v>2</v>
      </c>
      <c r="I1914" s="142">
        <f t="shared" ref="I1914:I1916" si="1016">F1914*G1914*H1914</f>
        <v>66000</v>
      </c>
      <c r="J1914" s="142"/>
      <c r="K1914" s="142"/>
      <c r="L1914" s="172">
        <f>I1914+J1914</f>
        <v>66000</v>
      </c>
    </row>
    <row r="1915" spans="1:12">
      <c r="B1915" s="376"/>
      <c r="C1915" s="70" t="s">
        <v>30</v>
      </c>
      <c r="D1915" s="372"/>
      <c r="E1915" s="373"/>
      <c r="F1915" s="185">
        <v>30000</v>
      </c>
      <c r="G1915" s="186">
        <v>1</v>
      </c>
      <c r="H1915" s="187">
        <v>2</v>
      </c>
      <c r="I1915" s="142">
        <f t="shared" si="1016"/>
        <v>60000</v>
      </c>
      <c r="J1915" s="142"/>
      <c r="K1915" s="142"/>
      <c r="L1915" s="172">
        <f t="shared" ref="L1915:L1916" si="1017">I1915+J1915</f>
        <v>60000</v>
      </c>
    </row>
    <row r="1916" spans="1:12" ht="19.5" customHeight="1" thickBot="1">
      <c r="B1916" s="377"/>
      <c r="C1916" s="72" t="s">
        <v>33</v>
      </c>
      <c r="D1916" s="374"/>
      <c r="E1916" s="375"/>
      <c r="F1916" s="188">
        <v>500000</v>
      </c>
      <c r="G1916" s="189">
        <v>1</v>
      </c>
      <c r="H1916" s="190">
        <v>2</v>
      </c>
      <c r="I1916" s="143">
        <f t="shared" si="1016"/>
        <v>1000000</v>
      </c>
      <c r="J1916" s="143"/>
      <c r="K1916" s="143"/>
      <c r="L1916" s="172">
        <f t="shared" si="1017"/>
        <v>1000000</v>
      </c>
    </row>
    <row r="1917" spans="1:12" ht="18" customHeight="1">
      <c r="B1917" s="124" t="s">
        <v>793</v>
      </c>
      <c r="C1917" s="125" t="s">
        <v>23</v>
      </c>
      <c r="D1917" s="378"/>
      <c r="E1917" s="379"/>
      <c r="F1917" s="126"/>
      <c r="G1917" s="127"/>
      <c r="H1917" s="128"/>
      <c r="I1917" s="126">
        <f>SUM(I1918:I1921)</f>
        <v>1300000</v>
      </c>
      <c r="J1917" s="126">
        <f>SUM(J1918:J1921)</f>
        <v>0</v>
      </c>
      <c r="K1917" s="126"/>
      <c r="L1917" s="178">
        <f>SUM(L1918:L1921)</f>
        <v>1300000</v>
      </c>
    </row>
    <row r="1918" spans="1:12">
      <c r="A1918" t="str">
        <f>B1861&amp;"식비"</f>
        <v>30식비</v>
      </c>
      <c r="B1918" s="111"/>
      <c r="C1918" s="110" t="s">
        <v>68</v>
      </c>
      <c r="D1918" s="370"/>
      <c r="E1918" s="371"/>
      <c r="F1918" s="197">
        <v>15000</v>
      </c>
      <c r="G1918" s="198">
        <v>20</v>
      </c>
      <c r="H1918" s="199">
        <v>2</v>
      </c>
      <c r="I1918" s="161">
        <f t="shared" ref="I1918:I1921" si="1018">F1918*G1918*H1918</f>
        <v>600000</v>
      </c>
      <c r="J1918" s="161"/>
      <c r="K1918" s="161"/>
      <c r="L1918" s="175">
        <f>I1918+J1918</f>
        <v>600000</v>
      </c>
    </row>
    <row r="1919" spans="1:12">
      <c r="A1919" t="str">
        <f>B1861&amp;"숙박비"</f>
        <v>30숙박비</v>
      </c>
      <c r="B1919" s="111"/>
      <c r="C1919" s="112" t="s">
        <v>82</v>
      </c>
      <c r="D1919" s="372"/>
      <c r="E1919" s="373"/>
      <c r="F1919" s="191"/>
      <c r="G1919" s="192"/>
      <c r="H1919" s="193"/>
      <c r="I1919" s="166">
        <f t="shared" si="1018"/>
        <v>0</v>
      </c>
      <c r="J1919" s="166"/>
      <c r="K1919" s="166"/>
      <c r="L1919" s="175">
        <f t="shared" ref="L1919:L1921" si="1019">I1919+J1919</f>
        <v>0</v>
      </c>
    </row>
    <row r="1920" spans="1:12">
      <c r="A1920" t="str">
        <f>B1861&amp;"수당"</f>
        <v>30수당</v>
      </c>
      <c r="B1920" s="111"/>
      <c r="C1920" s="112" t="s">
        <v>20</v>
      </c>
      <c r="D1920" s="203"/>
      <c r="E1920" s="204"/>
      <c r="F1920" s="191">
        <v>300000</v>
      </c>
      <c r="G1920" s="192">
        <v>1</v>
      </c>
      <c r="H1920" s="193">
        <v>1</v>
      </c>
      <c r="I1920" s="166">
        <f t="shared" si="1018"/>
        <v>300000</v>
      </c>
      <c r="J1920" s="166"/>
      <c r="K1920" s="166"/>
      <c r="L1920" s="175">
        <f t="shared" si="1019"/>
        <v>300000</v>
      </c>
    </row>
    <row r="1921" spans="1:12" ht="14.25" thickBot="1">
      <c r="A1921" t="str">
        <f>B1861&amp;"임금"</f>
        <v>30임금</v>
      </c>
      <c r="B1921" s="113"/>
      <c r="C1921" s="114" t="s">
        <v>83</v>
      </c>
      <c r="D1921" s="374"/>
      <c r="E1921" s="375"/>
      <c r="F1921" s="188">
        <v>400000</v>
      </c>
      <c r="G1921" s="189">
        <v>1</v>
      </c>
      <c r="H1921" s="190">
        <v>1</v>
      </c>
      <c r="I1921" s="167">
        <f t="shared" si="1018"/>
        <v>400000</v>
      </c>
      <c r="J1921" s="167"/>
      <c r="K1921" s="167"/>
      <c r="L1921" s="179">
        <f t="shared" si="1019"/>
        <v>400000</v>
      </c>
    </row>
    <row r="1922" spans="1:12" ht="37.9" customHeight="1"/>
    <row r="1923" spans="1:12" ht="37.9" customHeight="1" thickBot="1"/>
    <row r="1924" spans="1:12" ht="33.75" customHeight="1">
      <c r="B1924" s="123" t="s">
        <v>69</v>
      </c>
      <c r="C1924" s="427" t="s">
        <v>43</v>
      </c>
      <c r="D1924" s="427"/>
      <c r="E1924" s="96" t="s">
        <v>790</v>
      </c>
      <c r="F1924" s="96" t="s">
        <v>44</v>
      </c>
      <c r="G1924" s="96" t="s">
        <v>45</v>
      </c>
      <c r="H1924" s="96" t="s">
        <v>46</v>
      </c>
      <c r="I1924" s="96" t="s">
        <v>47</v>
      </c>
      <c r="J1924" s="96" t="s">
        <v>48</v>
      </c>
      <c r="K1924" s="135"/>
      <c r="L1924" s="65"/>
    </row>
    <row r="1925" spans="1:12" ht="24.75" customHeight="1" thickBot="1">
      <c r="B1925" s="296">
        <f>B1861+1</f>
        <v>31</v>
      </c>
      <c r="C1925" s="428" t="s">
        <v>912</v>
      </c>
      <c r="D1925" s="428"/>
      <c r="E1925" s="141" t="s">
        <v>791</v>
      </c>
      <c r="F1925" s="141">
        <v>3</v>
      </c>
      <c r="G1925" s="215">
        <v>15</v>
      </c>
      <c r="H1925" s="141">
        <v>20</v>
      </c>
      <c r="I1925" s="141">
        <v>1</v>
      </c>
      <c r="J1925" s="104">
        <f>H1925*I1925</f>
        <v>20</v>
      </c>
      <c r="K1925" s="136"/>
      <c r="L1925" s="66"/>
    </row>
    <row r="1926" spans="1:12" ht="14.25" thickBot="1">
      <c r="B1926" s="64"/>
      <c r="C1926" s="64"/>
      <c r="D1926" s="64"/>
      <c r="E1926" s="64"/>
      <c r="F1926" s="64"/>
      <c r="G1926" s="64"/>
      <c r="H1926" s="64"/>
      <c r="I1926" s="64"/>
      <c r="J1926" s="64"/>
      <c r="K1926" s="137"/>
      <c r="L1926" s="64"/>
    </row>
    <row r="1927" spans="1:12" ht="18.75" customHeight="1">
      <c r="B1927" s="421" t="s">
        <v>80</v>
      </c>
      <c r="C1927" s="422"/>
      <c r="D1927" s="422"/>
      <c r="E1927" s="423" t="s">
        <v>785</v>
      </c>
      <c r="F1927" s="422"/>
      <c r="G1927" s="425" t="s">
        <v>84</v>
      </c>
      <c r="H1927" s="423" t="s">
        <v>786</v>
      </c>
      <c r="I1927" s="423" t="s">
        <v>787</v>
      </c>
      <c r="J1927" s="408" t="s">
        <v>784</v>
      </c>
      <c r="K1927" s="138"/>
      <c r="L1927" s="64"/>
    </row>
    <row r="1928" spans="1:12" ht="47.25" customHeight="1">
      <c r="B1928" s="97" t="s">
        <v>22</v>
      </c>
      <c r="C1928" s="98" t="s">
        <v>23</v>
      </c>
      <c r="D1928" s="216" t="s">
        <v>801</v>
      </c>
      <c r="E1928" s="424"/>
      <c r="F1928" s="424"/>
      <c r="G1928" s="426"/>
      <c r="H1928" s="424"/>
      <c r="I1928" s="424"/>
      <c r="J1928" s="409"/>
      <c r="K1928" s="139"/>
      <c r="L1928" s="64"/>
    </row>
    <row r="1929" spans="1:12" ht="18" customHeight="1">
      <c r="B1929" s="67" t="s">
        <v>23</v>
      </c>
      <c r="C1929" s="121">
        <f>SUM(C1930:C1931)</f>
        <v>15566192</v>
      </c>
      <c r="D1929" s="410">
        <f>ROUNDDOWN(C1930/G1925/J1925,0)</f>
        <v>51220</v>
      </c>
      <c r="E1929" s="412" t="s">
        <v>820</v>
      </c>
      <c r="F1929" s="412"/>
      <c r="G1929" s="412">
        <v>6</v>
      </c>
      <c r="H1929" s="414">
        <v>190306</v>
      </c>
      <c r="I1929" s="417">
        <v>6850</v>
      </c>
      <c r="J1929" s="419">
        <f>D1929/I1929</f>
        <v>7.4773722627737227</v>
      </c>
      <c r="K1929" s="140"/>
      <c r="L1929" s="64"/>
    </row>
    <row r="1930" spans="1:12" ht="18" customHeight="1">
      <c r="B1930" s="67" t="s">
        <v>796</v>
      </c>
      <c r="C1930" s="121">
        <f>L1937</f>
        <v>15366192</v>
      </c>
      <c r="D1930" s="410"/>
      <c r="E1930" s="412"/>
      <c r="F1930" s="412"/>
      <c r="G1930" s="412"/>
      <c r="H1930" s="415"/>
      <c r="I1930" s="417"/>
      <c r="J1930" s="419"/>
      <c r="K1930" s="140"/>
      <c r="L1930" s="64"/>
    </row>
    <row r="1931" spans="1:12" ht="18" customHeight="1" thickBot="1">
      <c r="B1931" s="68" t="s">
        <v>795</v>
      </c>
      <c r="C1931" s="122">
        <f>L1981</f>
        <v>200000</v>
      </c>
      <c r="D1931" s="411"/>
      <c r="E1931" s="413"/>
      <c r="F1931" s="413"/>
      <c r="G1931" s="413"/>
      <c r="H1931" s="416"/>
      <c r="I1931" s="418"/>
      <c r="J1931" s="420"/>
      <c r="K1931" s="140"/>
      <c r="L1931" s="64"/>
    </row>
    <row r="1932" spans="1:12" ht="18" customHeight="1">
      <c r="B1932" s="180"/>
      <c r="C1932" s="205"/>
      <c r="D1932" s="206"/>
      <c r="E1932" s="181"/>
      <c r="F1932" s="181"/>
      <c r="G1932" s="181"/>
      <c r="H1932" s="183"/>
      <c r="I1932" s="184"/>
      <c r="J1932" s="207"/>
      <c r="K1932" s="182"/>
      <c r="L1932" s="64"/>
    </row>
    <row r="1933" spans="1:12" ht="14.25" thickBot="1">
      <c r="B1933" s="64"/>
      <c r="C1933" s="64"/>
      <c r="D1933" s="64"/>
      <c r="E1933" s="64"/>
      <c r="F1933" s="64"/>
      <c r="G1933" s="64"/>
      <c r="H1933" s="64"/>
      <c r="I1933" s="64"/>
      <c r="J1933" s="64"/>
      <c r="K1933" s="64"/>
      <c r="L1933" s="64"/>
    </row>
    <row r="1934" spans="1:12" ht="19.5" customHeight="1" thickBot="1">
      <c r="B1934" s="64"/>
      <c r="C1934" s="64"/>
      <c r="D1934" s="64"/>
      <c r="E1934" s="64"/>
      <c r="F1934" s="297" t="s">
        <v>75</v>
      </c>
      <c r="G1934" s="298"/>
      <c r="H1934" s="298"/>
      <c r="I1934" s="300"/>
      <c r="J1934" s="301" t="s">
        <v>35</v>
      </c>
      <c r="K1934" s="302"/>
      <c r="L1934" s="303" t="s">
        <v>77</v>
      </c>
    </row>
    <row r="1935" spans="1:12" ht="18.75" customHeight="1" thickBot="1">
      <c r="B1935" s="75" t="s">
        <v>31</v>
      </c>
      <c r="C1935" s="76" t="s">
        <v>51</v>
      </c>
      <c r="D1935" s="404" t="s">
        <v>52</v>
      </c>
      <c r="E1935" s="405"/>
      <c r="F1935" s="75" t="s">
        <v>53</v>
      </c>
      <c r="G1935" s="76" t="s">
        <v>54</v>
      </c>
      <c r="H1935" s="77" t="s">
        <v>21</v>
      </c>
      <c r="I1935" s="75" t="s">
        <v>49</v>
      </c>
      <c r="J1935" s="132" t="s">
        <v>788</v>
      </c>
      <c r="K1935" s="304" t="s">
        <v>789</v>
      </c>
      <c r="L1935" s="303" t="s">
        <v>49</v>
      </c>
    </row>
    <row r="1936" spans="1:12" ht="21" customHeight="1" thickBot="1">
      <c r="B1936" s="78" t="s">
        <v>23</v>
      </c>
      <c r="C1936" s="79"/>
      <c r="D1936" s="404"/>
      <c r="E1936" s="405"/>
      <c r="F1936" s="80"/>
      <c r="G1936" s="81"/>
      <c r="H1936" s="82"/>
      <c r="I1936" s="83">
        <f>I1937+I1981</f>
        <v>15566192</v>
      </c>
      <c r="J1936" s="133"/>
      <c r="K1936" s="133"/>
      <c r="L1936" s="168">
        <f>L1937+L1981</f>
        <v>15566192</v>
      </c>
    </row>
    <row r="1937" spans="1:12" ht="21.75" customHeight="1" thickBot="1">
      <c r="A1937" t="str">
        <f>B1925&amp;"훈련비"</f>
        <v>31훈련비</v>
      </c>
      <c r="B1937" s="99" t="s">
        <v>794</v>
      </c>
      <c r="C1937" s="100" t="s">
        <v>23</v>
      </c>
      <c r="D1937" s="406"/>
      <c r="E1937" s="407"/>
      <c r="F1937" s="101"/>
      <c r="G1937" s="102"/>
      <c r="H1937" s="103"/>
      <c r="I1937" s="101">
        <f>I1938+I1939+I1942+I1946+I1955+I1964+I1965+I1969+I1973+I1977</f>
        <v>15366192</v>
      </c>
      <c r="J1937" s="101">
        <f>J1938+J1939+J1942+J1946+J1955+J1964+J1965+J1969+J1973+J1977</f>
        <v>0</v>
      </c>
      <c r="K1937" s="101"/>
      <c r="L1937" s="169">
        <f>L1938+L1939+L1942+L1946+L1955+L1964+L1965+L1969+L1973+L1977</f>
        <v>15366192</v>
      </c>
    </row>
    <row r="1938" spans="1:12" ht="14.25" thickBot="1">
      <c r="B1938" s="105" t="s">
        <v>55</v>
      </c>
      <c r="C1938" s="106" t="s">
        <v>13</v>
      </c>
      <c r="D1938" s="401" t="s">
        <v>55</v>
      </c>
      <c r="E1938" s="402"/>
      <c r="F1938" s="288">
        <v>12506</v>
      </c>
      <c r="G1938" s="289">
        <v>16</v>
      </c>
      <c r="H1938" s="290">
        <v>2</v>
      </c>
      <c r="I1938" s="144">
        <f>F1938*G1938*H1938</f>
        <v>400192</v>
      </c>
      <c r="J1938" s="144"/>
      <c r="K1938" s="144"/>
      <c r="L1938" s="170">
        <f>I1938+J1938</f>
        <v>400192</v>
      </c>
    </row>
    <row r="1939" spans="1:12">
      <c r="B1939" s="105" t="s">
        <v>56</v>
      </c>
      <c r="C1939" s="107" t="s">
        <v>13</v>
      </c>
      <c r="D1939" s="384"/>
      <c r="E1939" s="403"/>
      <c r="F1939" s="147"/>
      <c r="G1939" s="148"/>
      <c r="H1939" s="149"/>
      <c r="I1939" s="147">
        <f t="shared" ref="I1939:J1939" si="1020">SUM(I1940:I1941)</f>
        <v>0</v>
      </c>
      <c r="J1939" s="147">
        <f t="shared" si="1020"/>
        <v>0</v>
      </c>
      <c r="K1939" s="147"/>
      <c r="L1939" s="171">
        <f t="shared" ref="L1939" si="1021">SUM(L1940:L1941)</f>
        <v>0</v>
      </c>
    </row>
    <row r="1940" spans="1:12">
      <c r="B1940" s="69"/>
      <c r="C1940" s="70" t="s">
        <v>57</v>
      </c>
      <c r="D1940" s="372"/>
      <c r="E1940" s="392"/>
      <c r="F1940" s="185"/>
      <c r="G1940" s="186"/>
      <c r="H1940" s="187"/>
      <c r="I1940" s="142">
        <f>F1940*G1940*H1940</f>
        <v>0</v>
      </c>
      <c r="J1940" s="142"/>
      <c r="K1940" s="142"/>
      <c r="L1940" s="172">
        <f>I1940+J1940</f>
        <v>0</v>
      </c>
    </row>
    <row r="1941" spans="1:12" ht="14.25" thickBot="1">
      <c r="B1941" s="71"/>
      <c r="C1941" s="72"/>
      <c r="D1941" s="374"/>
      <c r="E1941" s="399"/>
      <c r="F1941" s="188"/>
      <c r="G1941" s="189"/>
      <c r="H1941" s="190"/>
      <c r="I1941" s="143">
        <f>F1941*G1941*H1941</f>
        <v>0</v>
      </c>
      <c r="J1941" s="143"/>
      <c r="K1941" s="143"/>
      <c r="L1941" s="172">
        <f>I1941+J1941</f>
        <v>0</v>
      </c>
    </row>
    <row r="1942" spans="1:12">
      <c r="B1942" s="105" t="s">
        <v>58</v>
      </c>
      <c r="C1942" s="107" t="s">
        <v>13</v>
      </c>
      <c r="D1942" s="384"/>
      <c r="E1942" s="403"/>
      <c r="F1942" s="147"/>
      <c r="G1942" s="148"/>
      <c r="H1942" s="149"/>
      <c r="I1942" s="147">
        <f t="shared" ref="I1942:J1942" si="1022">SUM(I1943:I1945)</f>
        <v>0</v>
      </c>
      <c r="J1942" s="147">
        <f t="shared" si="1022"/>
        <v>0</v>
      </c>
      <c r="K1942" s="147"/>
      <c r="L1942" s="171">
        <f t="shared" ref="L1942" si="1023">SUM(L1943:L1945)</f>
        <v>0</v>
      </c>
    </row>
    <row r="1943" spans="1:12">
      <c r="B1943" s="69"/>
      <c r="C1943" s="70" t="s">
        <v>57</v>
      </c>
      <c r="D1943" s="372"/>
      <c r="E1943" s="392"/>
      <c r="F1943" s="185"/>
      <c r="G1943" s="186"/>
      <c r="H1943" s="187"/>
      <c r="I1943" s="142">
        <f t="shared" ref="I1943:I1945" si="1024">F1943*G1943*H1943</f>
        <v>0</v>
      </c>
      <c r="J1943" s="142"/>
      <c r="K1943" s="142"/>
      <c r="L1943" s="172">
        <f>I1943+J1943</f>
        <v>0</v>
      </c>
    </row>
    <row r="1944" spans="1:12">
      <c r="B1944" s="69"/>
      <c r="C1944" s="70"/>
      <c r="D1944" s="372"/>
      <c r="E1944" s="392"/>
      <c r="F1944" s="185"/>
      <c r="G1944" s="186"/>
      <c r="H1944" s="187"/>
      <c r="I1944" s="142">
        <f t="shared" si="1024"/>
        <v>0</v>
      </c>
      <c r="J1944" s="142"/>
      <c r="K1944" s="142"/>
      <c r="L1944" s="172">
        <f t="shared" ref="L1944:L1945" si="1025">I1944+J1944</f>
        <v>0</v>
      </c>
    </row>
    <row r="1945" spans="1:12" ht="14.25" thickBot="1">
      <c r="B1945" s="71"/>
      <c r="C1945" s="72"/>
      <c r="D1945" s="374"/>
      <c r="E1945" s="399"/>
      <c r="F1945" s="191"/>
      <c r="G1945" s="192"/>
      <c r="H1945" s="193"/>
      <c r="I1945" s="143">
        <f t="shared" si="1024"/>
        <v>0</v>
      </c>
      <c r="J1945" s="143"/>
      <c r="K1945" s="143"/>
      <c r="L1945" s="172">
        <f t="shared" si="1025"/>
        <v>0</v>
      </c>
    </row>
    <row r="1946" spans="1:12">
      <c r="B1946" s="105" t="s">
        <v>24</v>
      </c>
      <c r="C1946" s="108" t="s">
        <v>13</v>
      </c>
      <c r="D1946" s="380"/>
      <c r="E1946" s="400"/>
      <c r="F1946" s="151"/>
      <c r="G1946" s="152"/>
      <c r="H1946" s="153"/>
      <c r="I1946" s="151">
        <f>I1947+I1951</f>
        <v>10000000</v>
      </c>
      <c r="J1946" s="151">
        <f>J1947+J1951</f>
        <v>0</v>
      </c>
      <c r="K1946" s="151"/>
      <c r="L1946" s="173">
        <f>L1947+L1951</f>
        <v>10000000</v>
      </c>
    </row>
    <row r="1947" spans="1:12">
      <c r="B1947" s="73" t="s">
        <v>59</v>
      </c>
      <c r="C1947" s="109" t="s">
        <v>13</v>
      </c>
      <c r="D1947" s="397"/>
      <c r="E1947" s="398"/>
      <c r="F1947" s="154"/>
      <c r="G1947" s="155"/>
      <c r="H1947" s="156"/>
      <c r="I1947" s="154">
        <f t="shared" ref="I1947:J1947" si="1026">SUM(I1948:I1950)</f>
        <v>2000000</v>
      </c>
      <c r="J1947" s="154">
        <f t="shared" si="1026"/>
        <v>0</v>
      </c>
      <c r="K1947" s="154"/>
      <c r="L1947" s="174">
        <f>SUM(L1948:L1950)</f>
        <v>2000000</v>
      </c>
    </row>
    <row r="1948" spans="1:12">
      <c r="B1948" s="69"/>
      <c r="C1948" s="194" t="s">
        <v>798</v>
      </c>
      <c r="D1948" s="372" t="s">
        <v>85</v>
      </c>
      <c r="E1948" s="392"/>
      <c r="F1948" s="185">
        <v>100000</v>
      </c>
      <c r="G1948" s="186">
        <v>10</v>
      </c>
      <c r="H1948" s="187">
        <v>2</v>
      </c>
      <c r="I1948" s="142">
        <f t="shared" ref="I1948:I1950" si="1027">F1948*G1948*H1948</f>
        <v>2000000</v>
      </c>
      <c r="J1948" s="142"/>
      <c r="K1948" s="142"/>
      <c r="L1948" s="172">
        <f>I1948+J1948</f>
        <v>2000000</v>
      </c>
    </row>
    <row r="1949" spans="1:12">
      <c r="B1949" s="69"/>
      <c r="C1949" s="194" t="s">
        <v>60</v>
      </c>
      <c r="D1949" s="372" t="s">
        <v>86</v>
      </c>
      <c r="E1949" s="392"/>
      <c r="F1949" s="185"/>
      <c r="G1949" s="186"/>
      <c r="H1949" s="187"/>
      <c r="I1949" s="142">
        <f t="shared" si="1027"/>
        <v>0</v>
      </c>
      <c r="J1949" s="142"/>
      <c r="K1949" s="142"/>
      <c r="L1949" s="172">
        <f t="shared" ref="L1949:L1950" si="1028">I1949+J1949</f>
        <v>0</v>
      </c>
    </row>
    <row r="1950" spans="1:12" ht="14.25" thickBot="1">
      <c r="B1950" s="74"/>
      <c r="C1950" s="195" t="s">
        <v>60</v>
      </c>
      <c r="D1950" s="393" t="s">
        <v>87</v>
      </c>
      <c r="E1950" s="394"/>
      <c r="F1950" s="191"/>
      <c r="G1950" s="192"/>
      <c r="H1950" s="193"/>
      <c r="I1950" s="157">
        <f t="shared" si="1027"/>
        <v>0</v>
      </c>
      <c r="J1950" s="157"/>
      <c r="K1950" s="157"/>
      <c r="L1950" s="172">
        <f t="shared" si="1028"/>
        <v>0</v>
      </c>
    </row>
    <row r="1951" spans="1:12">
      <c r="B1951" s="69" t="s">
        <v>61</v>
      </c>
      <c r="C1951" s="110" t="s">
        <v>13</v>
      </c>
      <c r="D1951" s="397"/>
      <c r="E1951" s="398"/>
      <c r="F1951" s="158"/>
      <c r="G1951" s="159"/>
      <c r="H1951" s="160"/>
      <c r="I1951" s="161">
        <f t="shared" ref="I1951:J1951" si="1029">SUM(I1952:I1954)</f>
        <v>8000000</v>
      </c>
      <c r="J1951" s="161">
        <f t="shared" si="1029"/>
        <v>0</v>
      </c>
      <c r="K1951" s="161"/>
      <c r="L1951" s="175">
        <f>SUM(L1952:L1954)</f>
        <v>8000000</v>
      </c>
    </row>
    <row r="1952" spans="1:12">
      <c r="B1952" s="69"/>
      <c r="C1952" s="194" t="s">
        <v>799</v>
      </c>
      <c r="D1952" s="372" t="s">
        <v>85</v>
      </c>
      <c r="E1952" s="392"/>
      <c r="F1952" s="185">
        <v>200000</v>
      </c>
      <c r="G1952" s="186">
        <v>20</v>
      </c>
      <c r="H1952" s="187">
        <v>2</v>
      </c>
      <c r="I1952" s="142">
        <f t="shared" ref="I1952:I1954" si="1030">F1952*G1952*H1952</f>
        <v>8000000</v>
      </c>
      <c r="J1952" s="142"/>
      <c r="K1952" s="142"/>
      <c r="L1952" s="172">
        <f>I1952+J1952</f>
        <v>8000000</v>
      </c>
    </row>
    <row r="1953" spans="2:12">
      <c r="B1953" s="69"/>
      <c r="C1953" s="194" t="s">
        <v>60</v>
      </c>
      <c r="D1953" s="372" t="s">
        <v>86</v>
      </c>
      <c r="E1953" s="392"/>
      <c r="F1953" s="185"/>
      <c r="G1953" s="186"/>
      <c r="H1953" s="187"/>
      <c r="I1953" s="142">
        <f t="shared" si="1030"/>
        <v>0</v>
      </c>
      <c r="J1953" s="142"/>
      <c r="K1953" s="142"/>
      <c r="L1953" s="172">
        <f t="shared" ref="L1953:L1954" si="1031">I1953+J1953</f>
        <v>0</v>
      </c>
    </row>
    <row r="1954" spans="2:12" ht="14.25" thickBot="1">
      <c r="B1954" s="71"/>
      <c r="C1954" s="196" t="s">
        <v>60</v>
      </c>
      <c r="D1954" s="393" t="s">
        <v>87</v>
      </c>
      <c r="E1954" s="394"/>
      <c r="F1954" s="185"/>
      <c r="G1954" s="186"/>
      <c r="H1954" s="187"/>
      <c r="I1954" s="143">
        <f t="shared" si="1030"/>
        <v>0</v>
      </c>
      <c r="J1954" s="143"/>
      <c r="K1954" s="143"/>
      <c r="L1954" s="172">
        <f t="shared" si="1031"/>
        <v>0</v>
      </c>
    </row>
    <row r="1955" spans="2:12">
      <c r="B1955" s="105" t="s">
        <v>62</v>
      </c>
      <c r="C1955" s="108" t="s">
        <v>13</v>
      </c>
      <c r="D1955" s="395"/>
      <c r="E1955" s="396"/>
      <c r="F1955" s="151"/>
      <c r="G1955" s="152"/>
      <c r="H1955" s="153"/>
      <c r="I1955" s="151">
        <f>I1956+I1960</f>
        <v>160000</v>
      </c>
      <c r="J1955" s="151">
        <f>J1956+J1960</f>
        <v>0</v>
      </c>
      <c r="K1955" s="151"/>
      <c r="L1955" s="173">
        <f>L1956+L1960</f>
        <v>160000</v>
      </c>
    </row>
    <row r="1956" spans="2:12">
      <c r="B1956" s="130" t="s">
        <v>25</v>
      </c>
      <c r="C1956" s="131" t="s">
        <v>13</v>
      </c>
      <c r="D1956" s="390"/>
      <c r="E1956" s="391"/>
      <c r="F1956" s="162"/>
      <c r="G1956" s="163"/>
      <c r="H1956" s="164"/>
      <c r="I1956" s="162">
        <f>SUM(I1957:I1959)</f>
        <v>160000</v>
      </c>
      <c r="J1956" s="162">
        <f>SUM(J1957:J1959)</f>
        <v>0</v>
      </c>
      <c r="K1956" s="162"/>
      <c r="L1956" s="176">
        <f>SUM(L1957:L1959)</f>
        <v>160000</v>
      </c>
    </row>
    <row r="1957" spans="2:12">
      <c r="B1957" s="69"/>
      <c r="C1957" s="214" t="s">
        <v>798</v>
      </c>
      <c r="D1957" s="370"/>
      <c r="E1957" s="371"/>
      <c r="F1957" s="197">
        <v>80000</v>
      </c>
      <c r="G1957" s="198">
        <v>1</v>
      </c>
      <c r="H1957" s="199">
        <v>2</v>
      </c>
      <c r="I1957" s="165">
        <f t="shared" ref="I1957:I1959" si="1032">F1957*G1957*H1957</f>
        <v>160000</v>
      </c>
      <c r="J1957" s="165"/>
      <c r="K1957" s="165"/>
      <c r="L1957" s="177">
        <f>I1957+J1957</f>
        <v>160000</v>
      </c>
    </row>
    <row r="1958" spans="2:12">
      <c r="B1958" s="69"/>
      <c r="C1958" s="212"/>
      <c r="D1958" s="372"/>
      <c r="E1958" s="373"/>
      <c r="F1958" s="185"/>
      <c r="G1958" s="186"/>
      <c r="H1958" s="187"/>
      <c r="I1958" s="142">
        <f t="shared" si="1032"/>
        <v>0</v>
      </c>
      <c r="J1958" s="142"/>
      <c r="K1958" s="142"/>
      <c r="L1958" s="177">
        <f t="shared" ref="L1958:L1959" si="1033">I1958+J1958</f>
        <v>0</v>
      </c>
    </row>
    <row r="1959" spans="2:12">
      <c r="B1959" s="69"/>
      <c r="C1959" s="213"/>
      <c r="D1959" s="388"/>
      <c r="E1959" s="389"/>
      <c r="F1959" s="191"/>
      <c r="G1959" s="192"/>
      <c r="H1959" s="193"/>
      <c r="I1959" s="150">
        <f t="shared" si="1032"/>
        <v>0</v>
      </c>
      <c r="J1959" s="150"/>
      <c r="K1959" s="150"/>
      <c r="L1959" s="177">
        <f t="shared" si="1033"/>
        <v>0</v>
      </c>
    </row>
    <row r="1960" spans="2:12">
      <c r="B1960" s="130" t="s">
        <v>63</v>
      </c>
      <c r="C1960" s="131" t="s">
        <v>13</v>
      </c>
      <c r="D1960" s="390"/>
      <c r="E1960" s="391"/>
      <c r="F1960" s="162"/>
      <c r="G1960" s="163"/>
      <c r="H1960" s="164"/>
      <c r="I1960" s="162">
        <f>SUM(I1961:I1963)</f>
        <v>0</v>
      </c>
      <c r="J1960" s="162">
        <f>SUM(J1961:J1963)</f>
        <v>0</v>
      </c>
      <c r="K1960" s="162"/>
      <c r="L1960" s="176">
        <f>SUM(L1961:L1963)</f>
        <v>0</v>
      </c>
    </row>
    <row r="1961" spans="2:12">
      <c r="B1961" s="69"/>
      <c r="C1961" s="200"/>
      <c r="D1961" s="370"/>
      <c r="E1961" s="371"/>
      <c r="F1961" s="197"/>
      <c r="G1961" s="198"/>
      <c r="H1961" s="199">
        <v>2</v>
      </c>
      <c r="I1961" s="165">
        <f>F1961*G1961*H1961</f>
        <v>0</v>
      </c>
      <c r="J1961" s="165"/>
      <c r="K1961" s="165"/>
      <c r="L1961" s="177">
        <f>I1961+J1961</f>
        <v>0</v>
      </c>
    </row>
    <row r="1962" spans="2:12">
      <c r="B1962" s="69"/>
      <c r="C1962" s="201"/>
      <c r="D1962" s="372"/>
      <c r="E1962" s="373"/>
      <c r="F1962" s="185"/>
      <c r="G1962" s="186"/>
      <c r="H1962" s="187"/>
      <c r="I1962" s="142">
        <f t="shared" ref="I1962:I1963" si="1034">F1962*G1962*H1962</f>
        <v>0</v>
      </c>
      <c r="J1962" s="142"/>
      <c r="K1962" s="142"/>
      <c r="L1962" s="177">
        <f t="shared" ref="L1962:L1963" si="1035">I1962+J1962</f>
        <v>0</v>
      </c>
    </row>
    <row r="1963" spans="2:12" ht="14.25" thickBot="1">
      <c r="B1963" s="71"/>
      <c r="C1963" s="202"/>
      <c r="D1963" s="374"/>
      <c r="E1963" s="375"/>
      <c r="F1963" s="188"/>
      <c r="G1963" s="189"/>
      <c r="H1963" s="190"/>
      <c r="I1963" s="143">
        <f t="shared" si="1034"/>
        <v>0</v>
      </c>
      <c r="J1963" s="143"/>
      <c r="K1963" s="143"/>
      <c r="L1963" s="177">
        <f t="shared" si="1035"/>
        <v>0</v>
      </c>
    </row>
    <row r="1964" spans="2:12" ht="30.75" customHeight="1" thickBot="1">
      <c r="B1964" s="291" t="s">
        <v>898</v>
      </c>
      <c r="C1964" s="107" t="s">
        <v>13</v>
      </c>
      <c r="D1964" s="386" t="s">
        <v>26</v>
      </c>
      <c r="E1964" s="387"/>
      <c r="F1964" s="208">
        <v>9000</v>
      </c>
      <c r="G1964" s="209">
        <v>20</v>
      </c>
      <c r="H1964" s="210">
        <v>2</v>
      </c>
      <c r="I1964" s="147">
        <f>F1964*G1964*H1964</f>
        <v>360000</v>
      </c>
      <c r="J1964" s="147"/>
      <c r="K1964" s="147"/>
      <c r="L1964" s="171">
        <f>I1964+J1964</f>
        <v>360000</v>
      </c>
    </row>
    <row r="1965" spans="2:12">
      <c r="B1965" s="129" t="s">
        <v>28</v>
      </c>
      <c r="C1965" s="106" t="s">
        <v>13</v>
      </c>
      <c r="D1965" s="380"/>
      <c r="E1965" s="381"/>
      <c r="F1965" s="144"/>
      <c r="G1965" s="145"/>
      <c r="H1965" s="146"/>
      <c r="I1965" s="144">
        <f t="shared" ref="I1965:J1965" si="1036">SUM(I1966:I1968)</f>
        <v>2400000</v>
      </c>
      <c r="J1965" s="144">
        <f t="shared" si="1036"/>
        <v>0</v>
      </c>
      <c r="K1965" s="144"/>
      <c r="L1965" s="170">
        <f t="shared" ref="L1965" si="1037">SUM(L1966:L1968)</f>
        <v>2400000</v>
      </c>
    </row>
    <row r="1966" spans="2:12">
      <c r="B1966" s="69"/>
      <c r="C1966" s="200"/>
      <c r="D1966" s="370"/>
      <c r="E1966" s="371"/>
      <c r="F1966" s="197">
        <v>60000</v>
      </c>
      <c r="G1966" s="198">
        <v>20</v>
      </c>
      <c r="H1966" s="199">
        <v>2</v>
      </c>
      <c r="I1966" s="165">
        <f t="shared" ref="I1966:I1967" si="1038">F1966*G1966*H1966</f>
        <v>2400000</v>
      </c>
      <c r="J1966" s="165"/>
      <c r="K1966" s="165"/>
      <c r="L1966" s="177">
        <f>I1966+J1966</f>
        <v>2400000</v>
      </c>
    </row>
    <row r="1967" spans="2:12">
      <c r="B1967" s="69"/>
      <c r="C1967" s="201"/>
      <c r="D1967" s="372"/>
      <c r="E1967" s="373"/>
      <c r="F1967" s="185"/>
      <c r="G1967" s="186"/>
      <c r="H1967" s="187"/>
      <c r="I1967" s="142">
        <f t="shared" si="1038"/>
        <v>0</v>
      </c>
      <c r="J1967" s="142"/>
      <c r="K1967" s="142"/>
      <c r="L1967" s="177">
        <f t="shared" ref="L1967:L1968" si="1039">I1967+J1967</f>
        <v>0</v>
      </c>
    </row>
    <row r="1968" spans="2:12" ht="14.25" thickBot="1">
      <c r="B1968" s="71"/>
      <c r="C1968" s="202"/>
      <c r="D1968" s="374"/>
      <c r="E1968" s="375"/>
      <c r="F1968" s="188"/>
      <c r="G1968" s="189"/>
      <c r="H1968" s="190"/>
      <c r="I1968" s="143">
        <f>F1968*G1968*H1968</f>
        <v>0</v>
      </c>
      <c r="J1968" s="143"/>
      <c r="K1968" s="143"/>
      <c r="L1968" s="177">
        <f t="shared" si="1039"/>
        <v>0</v>
      </c>
    </row>
    <row r="1969" spans="1:12">
      <c r="B1969" s="105" t="s">
        <v>29</v>
      </c>
      <c r="C1969" s="107" t="s">
        <v>13</v>
      </c>
      <c r="D1969" s="384" t="s">
        <v>29</v>
      </c>
      <c r="E1969" s="385"/>
      <c r="F1969" s="147"/>
      <c r="G1969" s="148"/>
      <c r="H1969" s="149"/>
      <c r="I1969" s="147">
        <f t="shared" ref="I1969:J1969" si="1040">SUM(I1970:I1972)</f>
        <v>800000</v>
      </c>
      <c r="J1969" s="147">
        <f t="shared" si="1040"/>
        <v>0</v>
      </c>
      <c r="K1969" s="147"/>
      <c r="L1969" s="171">
        <f t="shared" ref="L1969" si="1041">SUM(L1970:L1972)</f>
        <v>800000</v>
      </c>
    </row>
    <row r="1970" spans="1:12">
      <c r="B1970" s="69"/>
      <c r="C1970" s="70" t="s">
        <v>64</v>
      </c>
      <c r="D1970" s="372"/>
      <c r="E1970" s="373"/>
      <c r="F1970" s="185">
        <v>20000</v>
      </c>
      <c r="G1970" s="186">
        <v>20</v>
      </c>
      <c r="H1970" s="187">
        <v>2</v>
      </c>
      <c r="I1970" s="142">
        <f t="shared" ref="I1970:I1972" si="1042">F1970*G1970*H1970</f>
        <v>800000</v>
      </c>
      <c r="J1970" s="142"/>
      <c r="K1970" s="142"/>
      <c r="L1970" s="172">
        <f>I1970+J1970</f>
        <v>800000</v>
      </c>
    </row>
    <row r="1971" spans="1:12">
      <c r="B1971" s="69"/>
      <c r="C1971" s="70" t="s">
        <v>65</v>
      </c>
      <c r="D1971" s="372"/>
      <c r="E1971" s="373"/>
      <c r="F1971" s="185"/>
      <c r="G1971" s="186"/>
      <c r="H1971" s="187"/>
      <c r="I1971" s="142">
        <f t="shared" si="1042"/>
        <v>0</v>
      </c>
      <c r="J1971" s="142"/>
      <c r="K1971" s="142"/>
      <c r="L1971" s="172">
        <f t="shared" ref="L1971:L1972" si="1043">I1971+J1971</f>
        <v>0</v>
      </c>
    </row>
    <row r="1972" spans="1:12" ht="14.25" thickBot="1">
      <c r="B1972" s="71"/>
      <c r="C1972" s="72"/>
      <c r="D1972" s="374"/>
      <c r="E1972" s="375"/>
      <c r="F1972" s="188"/>
      <c r="G1972" s="189"/>
      <c r="H1972" s="190"/>
      <c r="I1972" s="143">
        <f t="shared" si="1042"/>
        <v>0</v>
      </c>
      <c r="J1972" s="143"/>
      <c r="K1972" s="143"/>
      <c r="L1972" s="172">
        <f t="shared" si="1043"/>
        <v>0</v>
      </c>
    </row>
    <row r="1973" spans="1:12">
      <c r="B1973" s="129" t="s">
        <v>66</v>
      </c>
      <c r="C1973" s="106" t="s">
        <v>13</v>
      </c>
      <c r="D1973" s="380"/>
      <c r="E1973" s="381"/>
      <c r="F1973" s="144"/>
      <c r="G1973" s="145"/>
      <c r="H1973" s="146"/>
      <c r="I1973" s="144">
        <f t="shared" ref="I1973:J1973" si="1044">SUM(I1974:I1976)</f>
        <v>120000</v>
      </c>
      <c r="J1973" s="144">
        <f t="shared" si="1044"/>
        <v>0</v>
      </c>
      <c r="K1973" s="144"/>
      <c r="L1973" s="170">
        <f t="shared" ref="L1973" si="1045">SUM(L1974:L1976)</f>
        <v>120000</v>
      </c>
    </row>
    <row r="1974" spans="1:12">
      <c r="B1974" s="69"/>
      <c r="C1974" s="211" t="s">
        <v>797</v>
      </c>
      <c r="D1974" s="370"/>
      <c r="E1974" s="371"/>
      <c r="F1974" s="197">
        <v>3000</v>
      </c>
      <c r="G1974" s="198">
        <v>20</v>
      </c>
      <c r="H1974" s="199">
        <v>2</v>
      </c>
      <c r="I1974" s="165">
        <f t="shared" ref="I1974:I1976" si="1046">F1974*G1974*H1974</f>
        <v>120000</v>
      </c>
      <c r="J1974" s="165"/>
      <c r="K1974" s="165"/>
      <c r="L1974" s="177">
        <f>I1974+J1974</f>
        <v>120000</v>
      </c>
    </row>
    <row r="1975" spans="1:12">
      <c r="B1975" s="69"/>
      <c r="C1975" s="70" t="s">
        <v>34</v>
      </c>
      <c r="D1975" s="372"/>
      <c r="E1975" s="373"/>
      <c r="F1975" s="185"/>
      <c r="G1975" s="186"/>
      <c r="H1975" s="187"/>
      <c r="I1975" s="142">
        <f t="shared" si="1046"/>
        <v>0</v>
      </c>
      <c r="J1975" s="142"/>
      <c r="K1975" s="142"/>
      <c r="L1975" s="177">
        <f t="shared" ref="L1975:L1976" si="1047">I1975+J1975</f>
        <v>0</v>
      </c>
    </row>
    <row r="1976" spans="1:12" ht="14.25" thickBot="1">
      <c r="B1976" s="71"/>
      <c r="C1976" s="72"/>
      <c r="D1976" s="374"/>
      <c r="E1976" s="375"/>
      <c r="F1976" s="188"/>
      <c r="G1976" s="189"/>
      <c r="H1976" s="190"/>
      <c r="I1976" s="143">
        <f t="shared" si="1046"/>
        <v>0</v>
      </c>
      <c r="J1976" s="143"/>
      <c r="K1976" s="143"/>
      <c r="L1976" s="177">
        <f t="shared" si="1047"/>
        <v>0</v>
      </c>
    </row>
    <row r="1977" spans="1:12">
      <c r="B1977" s="105" t="s">
        <v>67</v>
      </c>
      <c r="C1977" s="107" t="s">
        <v>13</v>
      </c>
      <c r="D1977" s="382">
        <f>I1977/(I1938+I1939+I1942+I1946+I1955+I1964+I1965+I1969+I1973)</f>
        <v>7.9071967568976595E-2</v>
      </c>
      <c r="E1977" s="383"/>
      <c r="F1977" s="147"/>
      <c r="G1977" s="148"/>
      <c r="H1977" s="149"/>
      <c r="I1977" s="147">
        <f t="shared" ref="I1977:J1977" si="1048">SUM(I1978:I1980)</f>
        <v>1126000</v>
      </c>
      <c r="J1977" s="147">
        <f t="shared" si="1048"/>
        <v>0</v>
      </c>
      <c r="K1977" s="147"/>
      <c r="L1977" s="171">
        <f t="shared" ref="L1977" si="1049">SUM(L1978:L1980)</f>
        <v>1126000</v>
      </c>
    </row>
    <row r="1978" spans="1:12" ht="16.5" customHeight="1">
      <c r="B1978" s="376" t="s">
        <v>81</v>
      </c>
      <c r="C1978" s="70" t="s">
        <v>27</v>
      </c>
      <c r="D1978" s="372"/>
      <c r="E1978" s="373"/>
      <c r="F1978" s="185">
        <v>33000</v>
      </c>
      <c r="G1978" s="186">
        <v>1</v>
      </c>
      <c r="H1978" s="187">
        <v>2</v>
      </c>
      <c r="I1978" s="142">
        <f t="shared" ref="I1978:I1980" si="1050">F1978*G1978*H1978</f>
        <v>66000</v>
      </c>
      <c r="J1978" s="142"/>
      <c r="K1978" s="142"/>
      <c r="L1978" s="172">
        <f>I1978+J1978</f>
        <v>66000</v>
      </c>
    </row>
    <row r="1979" spans="1:12">
      <c r="B1979" s="376"/>
      <c r="C1979" s="70" t="s">
        <v>30</v>
      </c>
      <c r="D1979" s="372"/>
      <c r="E1979" s="373"/>
      <c r="F1979" s="185">
        <v>30000</v>
      </c>
      <c r="G1979" s="186">
        <v>1</v>
      </c>
      <c r="H1979" s="187">
        <v>2</v>
      </c>
      <c r="I1979" s="142">
        <f t="shared" si="1050"/>
        <v>60000</v>
      </c>
      <c r="J1979" s="142"/>
      <c r="K1979" s="142"/>
      <c r="L1979" s="172">
        <f t="shared" ref="L1979:L1980" si="1051">I1979+J1979</f>
        <v>60000</v>
      </c>
    </row>
    <row r="1980" spans="1:12" ht="19.5" customHeight="1" thickBot="1">
      <c r="B1980" s="377"/>
      <c r="C1980" s="72" t="s">
        <v>33</v>
      </c>
      <c r="D1980" s="374"/>
      <c r="E1980" s="375"/>
      <c r="F1980" s="188">
        <v>500000</v>
      </c>
      <c r="G1980" s="189">
        <v>1</v>
      </c>
      <c r="H1980" s="190">
        <v>2</v>
      </c>
      <c r="I1980" s="143">
        <f t="shared" si="1050"/>
        <v>1000000</v>
      </c>
      <c r="J1980" s="143"/>
      <c r="K1980" s="143"/>
      <c r="L1980" s="172">
        <f t="shared" si="1051"/>
        <v>1000000</v>
      </c>
    </row>
    <row r="1981" spans="1:12" ht="18" customHeight="1">
      <c r="B1981" s="124" t="s">
        <v>793</v>
      </c>
      <c r="C1981" s="125" t="s">
        <v>23</v>
      </c>
      <c r="D1981" s="378"/>
      <c r="E1981" s="379"/>
      <c r="F1981" s="126"/>
      <c r="G1981" s="127"/>
      <c r="H1981" s="128"/>
      <c r="I1981" s="126">
        <f>SUM(I1982:I1985)</f>
        <v>200000</v>
      </c>
      <c r="J1981" s="126">
        <f>SUM(J1982:J1985)</f>
        <v>0</v>
      </c>
      <c r="K1981" s="126"/>
      <c r="L1981" s="178">
        <f>SUM(L1982:L1985)</f>
        <v>200000</v>
      </c>
    </row>
    <row r="1982" spans="1:12">
      <c r="A1982" t="str">
        <f>B1925&amp;"식비"</f>
        <v>31식비</v>
      </c>
      <c r="B1982" s="111"/>
      <c r="C1982" s="110" t="s">
        <v>68</v>
      </c>
      <c r="D1982" s="370"/>
      <c r="E1982" s="371"/>
      <c r="F1982" s="197">
        <v>5000</v>
      </c>
      <c r="G1982" s="198">
        <v>20</v>
      </c>
      <c r="H1982" s="199">
        <v>2</v>
      </c>
      <c r="I1982" s="161">
        <f t="shared" ref="I1982:I1985" si="1052">F1982*G1982*H1982</f>
        <v>200000</v>
      </c>
      <c r="J1982" s="161"/>
      <c r="K1982" s="161"/>
      <c r="L1982" s="175">
        <f>I1982+J1982</f>
        <v>200000</v>
      </c>
    </row>
    <row r="1983" spans="1:12">
      <c r="A1983" t="str">
        <f>B1925&amp;"숙박비"</f>
        <v>31숙박비</v>
      </c>
      <c r="B1983" s="111"/>
      <c r="C1983" s="112" t="s">
        <v>82</v>
      </c>
      <c r="D1983" s="372"/>
      <c r="E1983" s="373"/>
      <c r="F1983" s="191"/>
      <c r="G1983" s="192"/>
      <c r="H1983" s="193"/>
      <c r="I1983" s="166">
        <f t="shared" si="1052"/>
        <v>0</v>
      </c>
      <c r="J1983" s="166"/>
      <c r="K1983" s="166"/>
      <c r="L1983" s="175">
        <f t="shared" ref="L1983:L1985" si="1053">I1983+J1983</f>
        <v>0</v>
      </c>
    </row>
    <row r="1984" spans="1:12">
      <c r="A1984" t="str">
        <f>B1925&amp;"수당"</f>
        <v>31수당</v>
      </c>
      <c r="B1984" s="111"/>
      <c r="C1984" s="112" t="s">
        <v>20</v>
      </c>
      <c r="D1984" s="203"/>
      <c r="E1984" s="204"/>
      <c r="F1984" s="191"/>
      <c r="G1984" s="192"/>
      <c r="H1984" s="193"/>
      <c r="I1984" s="166">
        <f t="shared" si="1052"/>
        <v>0</v>
      </c>
      <c r="J1984" s="166"/>
      <c r="K1984" s="166"/>
      <c r="L1984" s="175">
        <f t="shared" si="1053"/>
        <v>0</v>
      </c>
    </row>
    <row r="1985" spans="1:12" ht="14.25" thickBot="1">
      <c r="A1985" t="str">
        <f>B1925&amp;"임금"</f>
        <v>31임금</v>
      </c>
      <c r="B1985" s="113"/>
      <c r="C1985" s="114" t="s">
        <v>83</v>
      </c>
      <c r="D1985" s="374"/>
      <c r="E1985" s="375"/>
      <c r="F1985" s="188"/>
      <c r="G1985" s="189"/>
      <c r="H1985" s="190"/>
      <c r="I1985" s="167">
        <f t="shared" si="1052"/>
        <v>0</v>
      </c>
      <c r="J1985" s="167"/>
      <c r="K1985" s="167"/>
      <c r="L1985" s="179">
        <f t="shared" si="1053"/>
        <v>0</v>
      </c>
    </row>
  </sheetData>
  <mergeCells count="2017">
    <mergeCell ref="J7:J8"/>
    <mergeCell ref="J9:J11"/>
    <mergeCell ref="I7:I8"/>
    <mergeCell ref="D23:E23"/>
    <mergeCell ref="D15:E15"/>
    <mergeCell ref="D16:E16"/>
    <mergeCell ref="G9:G11"/>
    <mergeCell ref="H9:H11"/>
    <mergeCell ref="I9:I11"/>
    <mergeCell ref="D18:E18"/>
    <mergeCell ref="D19:E19"/>
    <mergeCell ref="D20:E20"/>
    <mergeCell ref="D21:E21"/>
    <mergeCell ref="D22:E22"/>
    <mergeCell ref="D57:E57"/>
    <mergeCell ref="D58:E58"/>
    <mergeCell ref="D59:E59"/>
    <mergeCell ref="D48:E48"/>
    <mergeCell ref="D49:E49"/>
    <mergeCell ref="D46:E46"/>
    <mergeCell ref="D47:E47"/>
    <mergeCell ref="D36:E36"/>
    <mergeCell ref="D37:E37"/>
    <mergeCell ref="D38:E38"/>
    <mergeCell ref="D39:E39"/>
    <mergeCell ref="D40:E40"/>
    <mergeCell ref="D41:E41"/>
    <mergeCell ref="D35:E35"/>
    <mergeCell ref="D24:E24"/>
    <mergeCell ref="D25:E25"/>
    <mergeCell ref="B3:I3"/>
    <mergeCell ref="B58:B60"/>
    <mergeCell ref="H7:H8"/>
    <mergeCell ref="G7:G8"/>
    <mergeCell ref="D17:E17"/>
    <mergeCell ref="D9:D11"/>
    <mergeCell ref="B7:D7"/>
    <mergeCell ref="D60:E60"/>
    <mergeCell ref="D50:E50"/>
    <mergeCell ref="D51:E51"/>
    <mergeCell ref="D52:E52"/>
    <mergeCell ref="D53:E53"/>
    <mergeCell ref="D42:E42"/>
    <mergeCell ref="D43:E43"/>
    <mergeCell ref="D44:E44"/>
    <mergeCell ref="D45:E45"/>
    <mergeCell ref="D61:E61"/>
    <mergeCell ref="D26:E26"/>
    <mergeCell ref="D27:E27"/>
    <mergeCell ref="C4:D4"/>
    <mergeCell ref="C5:D5"/>
    <mergeCell ref="E7:F8"/>
    <mergeCell ref="E9:F11"/>
    <mergeCell ref="D54:E54"/>
    <mergeCell ref="D55:E55"/>
    <mergeCell ref="D56:E56"/>
    <mergeCell ref="D89:E89"/>
    <mergeCell ref="D90:E90"/>
    <mergeCell ref="D91:E91"/>
    <mergeCell ref="D82:E82"/>
    <mergeCell ref="D83:E83"/>
    <mergeCell ref="D84:E84"/>
    <mergeCell ref="D85:E85"/>
    <mergeCell ref="D86:E86"/>
    <mergeCell ref="D79:E79"/>
    <mergeCell ref="D80:E80"/>
    <mergeCell ref="D81:E81"/>
    <mergeCell ref="D28:E28"/>
    <mergeCell ref="D29:E29"/>
    <mergeCell ref="D30:E30"/>
    <mergeCell ref="D31:E31"/>
    <mergeCell ref="D32:E32"/>
    <mergeCell ref="D33:E33"/>
    <mergeCell ref="D34:E34"/>
    <mergeCell ref="C68:D68"/>
    <mergeCell ref="C69:D69"/>
    <mergeCell ref="B71:D71"/>
    <mergeCell ref="E71:F72"/>
    <mergeCell ref="D62:E62"/>
    <mergeCell ref="D63:E63"/>
    <mergeCell ref="D65:E65"/>
    <mergeCell ref="H71:H72"/>
    <mergeCell ref="I71:I72"/>
    <mergeCell ref="J71:J72"/>
    <mergeCell ref="D73:D75"/>
    <mergeCell ref="E73:F75"/>
    <mergeCell ref="G73:G75"/>
    <mergeCell ref="H73:H75"/>
    <mergeCell ref="I73:I75"/>
    <mergeCell ref="J73:J75"/>
    <mergeCell ref="D107:E107"/>
    <mergeCell ref="D108:E108"/>
    <mergeCell ref="D109:E109"/>
    <mergeCell ref="D110:E110"/>
    <mergeCell ref="D111:E111"/>
    <mergeCell ref="D102:E102"/>
    <mergeCell ref="D103:E103"/>
    <mergeCell ref="D104:E104"/>
    <mergeCell ref="D105:E105"/>
    <mergeCell ref="D106:E106"/>
    <mergeCell ref="D97:E97"/>
    <mergeCell ref="D98:E98"/>
    <mergeCell ref="D99:E99"/>
    <mergeCell ref="D100:E100"/>
    <mergeCell ref="D101:E101"/>
    <mergeCell ref="D92:E92"/>
    <mergeCell ref="D93:E93"/>
    <mergeCell ref="D94:E94"/>
    <mergeCell ref="D95:E95"/>
    <mergeCell ref="D96:E96"/>
    <mergeCell ref="G71:G72"/>
    <mergeCell ref="D87:E87"/>
    <mergeCell ref="D88:E88"/>
    <mergeCell ref="D126:E126"/>
    <mergeCell ref="D127:E127"/>
    <mergeCell ref="D129:E129"/>
    <mergeCell ref="C132:D132"/>
    <mergeCell ref="C133:D133"/>
    <mergeCell ref="B122:B124"/>
    <mergeCell ref="D122:E122"/>
    <mergeCell ref="D123:E123"/>
    <mergeCell ref="D124:E124"/>
    <mergeCell ref="D125:E125"/>
    <mergeCell ref="D117:E117"/>
    <mergeCell ref="D118:E118"/>
    <mergeCell ref="D119:E119"/>
    <mergeCell ref="D120:E120"/>
    <mergeCell ref="D121:E121"/>
    <mergeCell ref="D112:E112"/>
    <mergeCell ref="D113:E113"/>
    <mergeCell ref="D114:E114"/>
    <mergeCell ref="D115:E115"/>
    <mergeCell ref="D116:E116"/>
    <mergeCell ref="D151:E151"/>
    <mergeCell ref="D152:E152"/>
    <mergeCell ref="D153:E153"/>
    <mergeCell ref="D154:E154"/>
    <mergeCell ref="D155:E155"/>
    <mergeCell ref="D146:E146"/>
    <mergeCell ref="D147:E147"/>
    <mergeCell ref="D148:E148"/>
    <mergeCell ref="D149:E149"/>
    <mergeCell ref="D150:E150"/>
    <mergeCell ref="D143:E143"/>
    <mergeCell ref="D144:E144"/>
    <mergeCell ref="D145:E145"/>
    <mergeCell ref="J135:J136"/>
    <mergeCell ref="D137:D139"/>
    <mergeCell ref="E137:F139"/>
    <mergeCell ref="G137:G139"/>
    <mergeCell ref="H137:H139"/>
    <mergeCell ref="I137:I139"/>
    <mergeCell ref="J137:J139"/>
    <mergeCell ref="B135:D135"/>
    <mergeCell ref="E135:F136"/>
    <mergeCell ref="G135:G136"/>
    <mergeCell ref="H135:H136"/>
    <mergeCell ref="I135:I136"/>
    <mergeCell ref="D171:E171"/>
    <mergeCell ref="D172:E172"/>
    <mergeCell ref="D173:E173"/>
    <mergeCell ref="D174:E174"/>
    <mergeCell ref="D175:E175"/>
    <mergeCell ref="D166:E166"/>
    <mergeCell ref="D167:E167"/>
    <mergeCell ref="D168:E168"/>
    <mergeCell ref="D169:E169"/>
    <mergeCell ref="D170:E170"/>
    <mergeCell ref="D161:E161"/>
    <mergeCell ref="D162:E162"/>
    <mergeCell ref="D163:E163"/>
    <mergeCell ref="D164:E164"/>
    <mergeCell ref="D165:E165"/>
    <mergeCell ref="D156:E156"/>
    <mergeCell ref="D157:E157"/>
    <mergeCell ref="D158:E158"/>
    <mergeCell ref="D159:E159"/>
    <mergeCell ref="D160:E160"/>
    <mergeCell ref="D190:E190"/>
    <mergeCell ref="D191:E191"/>
    <mergeCell ref="D193:E193"/>
    <mergeCell ref="C196:D196"/>
    <mergeCell ref="C197:D197"/>
    <mergeCell ref="B186:B188"/>
    <mergeCell ref="D186:E186"/>
    <mergeCell ref="D187:E187"/>
    <mergeCell ref="D188:E188"/>
    <mergeCell ref="D189:E189"/>
    <mergeCell ref="D181:E181"/>
    <mergeCell ref="D182:E182"/>
    <mergeCell ref="D183:E183"/>
    <mergeCell ref="D184:E184"/>
    <mergeCell ref="D185:E185"/>
    <mergeCell ref="D176:E176"/>
    <mergeCell ref="D177:E177"/>
    <mergeCell ref="D178:E178"/>
    <mergeCell ref="D179:E179"/>
    <mergeCell ref="D180:E180"/>
    <mergeCell ref="D215:E215"/>
    <mergeCell ref="D216:E216"/>
    <mergeCell ref="D217:E217"/>
    <mergeCell ref="D218:E218"/>
    <mergeCell ref="D219:E219"/>
    <mergeCell ref="D210:E210"/>
    <mergeCell ref="D211:E211"/>
    <mergeCell ref="D212:E212"/>
    <mergeCell ref="D213:E213"/>
    <mergeCell ref="D214:E214"/>
    <mergeCell ref="D207:E207"/>
    <mergeCell ref="D208:E208"/>
    <mergeCell ref="D209:E209"/>
    <mergeCell ref="J199:J200"/>
    <mergeCell ref="D201:D203"/>
    <mergeCell ref="E201:F203"/>
    <mergeCell ref="G201:G203"/>
    <mergeCell ref="H201:H203"/>
    <mergeCell ref="I201:I203"/>
    <mergeCell ref="J201:J203"/>
    <mergeCell ref="B199:D199"/>
    <mergeCell ref="E199:F200"/>
    <mergeCell ref="G199:G200"/>
    <mergeCell ref="H199:H200"/>
    <mergeCell ref="I199:I200"/>
    <mergeCell ref="D235:E235"/>
    <mergeCell ref="D236:E236"/>
    <mergeCell ref="D237:E237"/>
    <mergeCell ref="D238:E238"/>
    <mergeCell ref="D239:E239"/>
    <mergeCell ref="D230:E230"/>
    <mergeCell ref="D231:E231"/>
    <mergeCell ref="D232:E232"/>
    <mergeCell ref="D233:E233"/>
    <mergeCell ref="D234:E234"/>
    <mergeCell ref="D225:E225"/>
    <mergeCell ref="D226:E226"/>
    <mergeCell ref="D227:E227"/>
    <mergeCell ref="D228:E228"/>
    <mergeCell ref="D229:E229"/>
    <mergeCell ref="D220:E220"/>
    <mergeCell ref="D221:E221"/>
    <mergeCell ref="D222:E222"/>
    <mergeCell ref="D223:E223"/>
    <mergeCell ref="D224:E224"/>
    <mergeCell ref="D254:E254"/>
    <mergeCell ref="D255:E255"/>
    <mergeCell ref="D257:E257"/>
    <mergeCell ref="C260:D260"/>
    <mergeCell ref="C261:D261"/>
    <mergeCell ref="B250:B252"/>
    <mergeCell ref="D250:E250"/>
    <mergeCell ref="D251:E251"/>
    <mergeCell ref="D252:E252"/>
    <mergeCell ref="D253:E253"/>
    <mergeCell ref="D245:E245"/>
    <mergeCell ref="D246:E246"/>
    <mergeCell ref="D247:E247"/>
    <mergeCell ref="D248:E248"/>
    <mergeCell ref="D249:E249"/>
    <mergeCell ref="D240:E240"/>
    <mergeCell ref="D241:E241"/>
    <mergeCell ref="D242:E242"/>
    <mergeCell ref="D243:E243"/>
    <mergeCell ref="D244:E244"/>
    <mergeCell ref="D279:E279"/>
    <mergeCell ref="D280:E280"/>
    <mergeCell ref="D281:E281"/>
    <mergeCell ref="D282:E282"/>
    <mergeCell ref="D283:E283"/>
    <mergeCell ref="D274:E274"/>
    <mergeCell ref="D275:E275"/>
    <mergeCell ref="D276:E276"/>
    <mergeCell ref="D277:E277"/>
    <mergeCell ref="D278:E278"/>
    <mergeCell ref="D271:E271"/>
    <mergeCell ref="D272:E272"/>
    <mergeCell ref="D273:E273"/>
    <mergeCell ref="J263:J264"/>
    <mergeCell ref="D265:D267"/>
    <mergeCell ref="E265:F267"/>
    <mergeCell ref="G265:G267"/>
    <mergeCell ref="H265:H267"/>
    <mergeCell ref="I265:I267"/>
    <mergeCell ref="J265:J267"/>
    <mergeCell ref="B263:D263"/>
    <mergeCell ref="E263:F264"/>
    <mergeCell ref="G263:G264"/>
    <mergeCell ref="H263:H264"/>
    <mergeCell ref="I263:I264"/>
    <mergeCell ref="D299:E299"/>
    <mergeCell ref="D300:E300"/>
    <mergeCell ref="D301:E301"/>
    <mergeCell ref="D302:E302"/>
    <mergeCell ref="D303:E303"/>
    <mergeCell ref="D294:E294"/>
    <mergeCell ref="D295:E295"/>
    <mergeCell ref="D296:E296"/>
    <mergeCell ref="D297:E297"/>
    <mergeCell ref="D298:E298"/>
    <mergeCell ref="D289:E289"/>
    <mergeCell ref="D290:E290"/>
    <mergeCell ref="D291:E291"/>
    <mergeCell ref="D292:E292"/>
    <mergeCell ref="D293:E293"/>
    <mergeCell ref="D284:E284"/>
    <mergeCell ref="D285:E285"/>
    <mergeCell ref="D286:E286"/>
    <mergeCell ref="D287:E287"/>
    <mergeCell ref="D288:E288"/>
    <mergeCell ref="D318:E318"/>
    <mergeCell ref="D319:E319"/>
    <mergeCell ref="D321:E321"/>
    <mergeCell ref="C324:D324"/>
    <mergeCell ref="C325:D325"/>
    <mergeCell ref="B314:B316"/>
    <mergeCell ref="D314:E314"/>
    <mergeCell ref="D315:E315"/>
    <mergeCell ref="D316:E316"/>
    <mergeCell ref="D317:E317"/>
    <mergeCell ref="D309:E309"/>
    <mergeCell ref="D310:E310"/>
    <mergeCell ref="D311:E311"/>
    <mergeCell ref="D312:E312"/>
    <mergeCell ref="D313:E313"/>
    <mergeCell ref="D304:E304"/>
    <mergeCell ref="D305:E305"/>
    <mergeCell ref="D306:E306"/>
    <mergeCell ref="D307:E307"/>
    <mergeCell ref="D308:E308"/>
    <mergeCell ref="D343:E343"/>
    <mergeCell ref="D344:E344"/>
    <mergeCell ref="D345:E345"/>
    <mergeCell ref="D346:E346"/>
    <mergeCell ref="D347:E347"/>
    <mergeCell ref="D338:E338"/>
    <mergeCell ref="D339:E339"/>
    <mergeCell ref="D340:E340"/>
    <mergeCell ref="D341:E341"/>
    <mergeCell ref="D342:E342"/>
    <mergeCell ref="D335:E335"/>
    <mergeCell ref="D336:E336"/>
    <mergeCell ref="D337:E337"/>
    <mergeCell ref="J327:J328"/>
    <mergeCell ref="D329:D331"/>
    <mergeCell ref="E329:F331"/>
    <mergeCell ref="G329:G331"/>
    <mergeCell ref="H329:H331"/>
    <mergeCell ref="I329:I331"/>
    <mergeCell ref="J329:J331"/>
    <mergeCell ref="B327:D327"/>
    <mergeCell ref="E327:F328"/>
    <mergeCell ref="G327:G328"/>
    <mergeCell ref="H327:H328"/>
    <mergeCell ref="I327:I328"/>
    <mergeCell ref="D363:E363"/>
    <mergeCell ref="D364:E364"/>
    <mergeCell ref="D365:E365"/>
    <mergeCell ref="D366:E366"/>
    <mergeCell ref="D367:E367"/>
    <mergeCell ref="D358:E358"/>
    <mergeCell ref="D359:E359"/>
    <mergeCell ref="D360:E360"/>
    <mergeCell ref="D361:E361"/>
    <mergeCell ref="D362:E362"/>
    <mergeCell ref="D353:E353"/>
    <mergeCell ref="D354:E354"/>
    <mergeCell ref="D355:E355"/>
    <mergeCell ref="D356:E356"/>
    <mergeCell ref="D357:E357"/>
    <mergeCell ref="D348:E348"/>
    <mergeCell ref="D349:E349"/>
    <mergeCell ref="D350:E350"/>
    <mergeCell ref="D351:E351"/>
    <mergeCell ref="D352:E352"/>
    <mergeCell ref="D382:E382"/>
    <mergeCell ref="D383:E383"/>
    <mergeCell ref="D385:E385"/>
    <mergeCell ref="C388:D388"/>
    <mergeCell ref="C389:D389"/>
    <mergeCell ref="B378:B380"/>
    <mergeCell ref="D378:E378"/>
    <mergeCell ref="D379:E379"/>
    <mergeCell ref="D380:E380"/>
    <mergeCell ref="D381:E381"/>
    <mergeCell ref="D373:E373"/>
    <mergeCell ref="D374:E374"/>
    <mergeCell ref="D375:E375"/>
    <mergeCell ref="D376:E376"/>
    <mergeCell ref="D377:E377"/>
    <mergeCell ref="D368:E368"/>
    <mergeCell ref="D369:E369"/>
    <mergeCell ref="D370:E370"/>
    <mergeCell ref="D371:E371"/>
    <mergeCell ref="D372:E372"/>
    <mergeCell ref="D407:E407"/>
    <mergeCell ref="D408:E408"/>
    <mergeCell ref="D409:E409"/>
    <mergeCell ref="D410:E410"/>
    <mergeCell ref="D411:E411"/>
    <mergeCell ref="D402:E402"/>
    <mergeCell ref="D403:E403"/>
    <mergeCell ref="D404:E404"/>
    <mergeCell ref="D405:E405"/>
    <mergeCell ref="D406:E406"/>
    <mergeCell ref="D399:E399"/>
    <mergeCell ref="D400:E400"/>
    <mergeCell ref="D401:E401"/>
    <mergeCell ref="J391:J392"/>
    <mergeCell ref="D393:D395"/>
    <mergeCell ref="E393:F395"/>
    <mergeCell ref="G393:G395"/>
    <mergeCell ref="H393:H395"/>
    <mergeCell ref="I393:I395"/>
    <mergeCell ref="J393:J395"/>
    <mergeCell ref="B391:D391"/>
    <mergeCell ref="E391:F392"/>
    <mergeCell ref="G391:G392"/>
    <mergeCell ref="H391:H392"/>
    <mergeCell ref="I391:I392"/>
    <mergeCell ref="D427:E427"/>
    <mergeCell ref="D428:E428"/>
    <mergeCell ref="D429:E429"/>
    <mergeCell ref="D430:E430"/>
    <mergeCell ref="D431:E431"/>
    <mergeCell ref="D422:E422"/>
    <mergeCell ref="D423:E423"/>
    <mergeCell ref="D424:E424"/>
    <mergeCell ref="D425:E425"/>
    <mergeCell ref="D426:E426"/>
    <mergeCell ref="D417:E417"/>
    <mergeCell ref="D418:E418"/>
    <mergeCell ref="D419:E419"/>
    <mergeCell ref="D420:E420"/>
    <mergeCell ref="D421:E421"/>
    <mergeCell ref="D412:E412"/>
    <mergeCell ref="D413:E413"/>
    <mergeCell ref="D414:E414"/>
    <mergeCell ref="D415:E415"/>
    <mergeCell ref="D416:E416"/>
    <mergeCell ref="D446:E446"/>
    <mergeCell ref="D447:E447"/>
    <mergeCell ref="D449:E449"/>
    <mergeCell ref="C452:D452"/>
    <mergeCell ref="C453:D453"/>
    <mergeCell ref="B442:B444"/>
    <mergeCell ref="D442:E442"/>
    <mergeCell ref="D443:E443"/>
    <mergeCell ref="D444:E444"/>
    <mergeCell ref="D445:E445"/>
    <mergeCell ref="D437:E437"/>
    <mergeCell ref="D438:E438"/>
    <mergeCell ref="D439:E439"/>
    <mergeCell ref="D440:E440"/>
    <mergeCell ref="D441:E441"/>
    <mergeCell ref="D432:E432"/>
    <mergeCell ref="D433:E433"/>
    <mergeCell ref="D434:E434"/>
    <mergeCell ref="D435:E435"/>
    <mergeCell ref="D436:E436"/>
    <mergeCell ref="D471:E471"/>
    <mergeCell ref="D472:E472"/>
    <mergeCell ref="D473:E473"/>
    <mergeCell ref="D474:E474"/>
    <mergeCell ref="D475:E475"/>
    <mergeCell ref="D466:E466"/>
    <mergeCell ref="D467:E467"/>
    <mergeCell ref="D468:E468"/>
    <mergeCell ref="D469:E469"/>
    <mergeCell ref="D470:E470"/>
    <mergeCell ref="D463:E463"/>
    <mergeCell ref="D464:E464"/>
    <mergeCell ref="D465:E465"/>
    <mergeCell ref="J455:J456"/>
    <mergeCell ref="D457:D459"/>
    <mergeCell ref="E457:F459"/>
    <mergeCell ref="G457:G459"/>
    <mergeCell ref="H457:H459"/>
    <mergeCell ref="I457:I459"/>
    <mergeCell ref="J457:J459"/>
    <mergeCell ref="B455:D455"/>
    <mergeCell ref="E455:F456"/>
    <mergeCell ref="G455:G456"/>
    <mergeCell ref="H455:H456"/>
    <mergeCell ref="I455:I456"/>
    <mergeCell ref="D491:E491"/>
    <mergeCell ref="D492:E492"/>
    <mergeCell ref="D493:E493"/>
    <mergeCell ref="D494:E494"/>
    <mergeCell ref="D495:E495"/>
    <mergeCell ref="D486:E486"/>
    <mergeCell ref="D487:E487"/>
    <mergeCell ref="D488:E488"/>
    <mergeCell ref="D489:E489"/>
    <mergeCell ref="D490:E490"/>
    <mergeCell ref="D481:E481"/>
    <mergeCell ref="D482:E482"/>
    <mergeCell ref="D483:E483"/>
    <mergeCell ref="D484:E484"/>
    <mergeCell ref="D485:E485"/>
    <mergeCell ref="D476:E476"/>
    <mergeCell ref="D477:E477"/>
    <mergeCell ref="D478:E478"/>
    <mergeCell ref="D479:E479"/>
    <mergeCell ref="D480:E480"/>
    <mergeCell ref="D510:E510"/>
    <mergeCell ref="D511:E511"/>
    <mergeCell ref="D513:E513"/>
    <mergeCell ref="C516:D516"/>
    <mergeCell ref="C517:D517"/>
    <mergeCell ref="B506:B508"/>
    <mergeCell ref="D506:E506"/>
    <mergeCell ref="D507:E507"/>
    <mergeCell ref="D508:E508"/>
    <mergeCell ref="D509:E509"/>
    <mergeCell ref="D501:E501"/>
    <mergeCell ref="D502:E502"/>
    <mergeCell ref="D503:E503"/>
    <mergeCell ref="D504:E504"/>
    <mergeCell ref="D505:E505"/>
    <mergeCell ref="D496:E496"/>
    <mergeCell ref="D497:E497"/>
    <mergeCell ref="D498:E498"/>
    <mergeCell ref="D499:E499"/>
    <mergeCell ref="D500:E500"/>
    <mergeCell ref="D535:E535"/>
    <mergeCell ref="D536:E536"/>
    <mergeCell ref="D537:E537"/>
    <mergeCell ref="D538:E538"/>
    <mergeCell ref="D539:E539"/>
    <mergeCell ref="D530:E530"/>
    <mergeCell ref="D531:E531"/>
    <mergeCell ref="D532:E532"/>
    <mergeCell ref="D533:E533"/>
    <mergeCell ref="D534:E534"/>
    <mergeCell ref="D527:E527"/>
    <mergeCell ref="D528:E528"/>
    <mergeCell ref="D529:E529"/>
    <mergeCell ref="J519:J520"/>
    <mergeCell ref="D521:D523"/>
    <mergeCell ref="E521:F523"/>
    <mergeCell ref="G521:G523"/>
    <mergeCell ref="H521:H523"/>
    <mergeCell ref="I521:I523"/>
    <mergeCell ref="J521:J523"/>
    <mergeCell ref="B519:D519"/>
    <mergeCell ref="E519:F520"/>
    <mergeCell ref="G519:G520"/>
    <mergeCell ref="H519:H520"/>
    <mergeCell ref="I519:I520"/>
    <mergeCell ref="D555:E555"/>
    <mergeCell ref="D556:E556"/>
    <mergeCell ref="D557:E557"/>
    <mergeCell ref="D558:E558"/>
    <mergeCell ref="D559:E559"/>
    <mergeCell ref="D550:E550"/>
    <mergeCell ref="D551:E551"/>
    <mergeCell ref="D552:E552"/>
    <mergeCell ref="D553:E553"/>
    <mergeCell ref="D554:E554"/>
    <mergeCell ref="D545:E545"/>
    <mergeCell ref="D546:E546"/>
    <mergeCell ref="D547:E547"/>
    <mergeCell ref="D548:E548"/>
    <mergeCell ref="D549:E549"/>
    <mergeCell ref="D540:E540"/>
    <mergeCell ref="D541:E541"/>
    <mergeCell ref="D542:E542"/>
    <mergeCell ref="D543:E543"/>
    <mergeCell ref="D544:E544"/>
    <mergeCell ref="D574:E574"/>
    <mergeCell ref="D575:E575"/>
    <mergeCell ref="D577:E577"/>
    <mergeCell ref="C580:D580"/>
    <mergeCell ref="C581:D581"/>
    <mergeCell ref="B570:B572"/>
    <mergeCell ref="D570:E570"/>
    <mergeCell ref="D571:E571"/>
    <mergeCell ref="D572:E572"/>
    <mergeCell ref="D573:E573"/>
    <mergeCell ref="D565:E565"/>
    <mergeCell ref="D566:E566"/>
    <mergeCell ref="D567:E567"/>
    <mergeCell ref="D568:E568"/>
    <mergeCell ref="D569:E569"/>
    <mergeCell ref="D560:E560"/>
    <mergeCell ref="D561:E561"/>
    <mergeCell ref="D562:E562"/>
    <mergeCell ref="D563:E563"/>
    <mergeCell ref="D564:E564"/>
    <mergeCell ref="D599:E599"/>
    <mergeCell ref="D600:E600"/>
    <mergeCell ref="D601:E601"/>
    <mergeCell ref="D602:E602"/>
    <mergeCell ref="D603:E603"/>
    <mergeCell ref="D594:E594"/>
    <mergeCell ref="D595:E595"/>
    <mergeCell ref="D596:E596"/>
    <mergeCell ref="D597:E597"/>
    <mergeCell ref="D598:E598"/>
    <mergeCell ref="D591:E591"/>
    <mergeCell ref="D592:E592"/>
    <mergeCell ref="D593:E593"/>
    <mergeCell ref="J583:J584"/>
    <mergeCell ref="D585:D587"/>
    <mergeCell ref="E585:F587"/>
    <mergeCell ref="G585:G587"/>
    <mergeCell ref="H585:H587"/>
    <mergeCell ref="I585:I587"/>
    <mergeCell ref="J585:J587"/>
    <mergeCell ref="B583:D583"/>
    <mergeCell ref="E583:F584"/>
    <mergeCell ref="G583:G584"/>
    <mergeCell ref="H583:H584"/>
    <mergeCell ref="I583:I584"/>
    <mergeCell ref="D619:E619"/>
    <mergeCell ref="D620:E620"/>
    <mergeCell ref="D621:E621"/>
    <mergeCell ref="D622:E622"/>
    <mergeCell ref="D623:E623"/>
    <mergeCell ref="D614:E614"/>
    <mergeCell ref="D615:E615"/>
    <mergeCell ref="D616:E616"/>
    <mergeCell ref="D617:E617"/>
    <mergeCell ref="D618:E618"/>
    <mergeCell ref="D609:E609"/>
    <mergeCell ref="D610:E610"/>
    <mergeCell ref="D611:E611"/>
    <mergeCell ref="D612:E612"/>
    <mergeCell ref="D613:E613"/>
    <mergeCell ref="D604:E604"/>
    <mergeCell ref="D605:E605"/>
    <mergeCell ref="D606:E606"/>
    <mergeCell ref="D607:E607"/>
    <mergeCell ref="D608:E608"/>
    <mergeCell ref="D638:E638"/>
    <mergeCell ref="D639:E639"/>
    <mergeCell ref="D641:E641"/>
    <mergeCell ref="C644:D644"/>
    <mergeCell ref="C645:D645"/>
    <mergeCell ref="B634:B636"/>
    <mergeCell ref="D634:E634"/>
    <mergeCell ref="D635:E635"/>
    <mergeCell ref="D636:E636"/>
    <mergeCell ref="D637:E637"/>
    <mergeCell ref="D629:E629"/>
    <mergeCell ref="D630:E630"/>
    <mergeCell ref="D631:E631"/>
    <mergeCell ref="D632:E632"/>
    <mergeCell ref="D633:E633"/>
    <mergeCell ref="D624:E624"/>
    <mergeCell ref="D625:E625"/>
    <mergeCell ref="D626:E626"/>
    <mergeCell ref="D627:E627"/>
    <mergeCell ref="D628:E628"/>
    <mergeCell ref="D663:E663"/>
    <mergeCell ref="D664:E664"/>
    <mergeCell ref="D665:E665"/>
    <mergeCell ref="D666:E666"/>
    <mergeCell ref="D667:E667"/>
    <mergeCell ref="D658:E658"/>
    <mergeCell ref="D659:E659"/>
    <mergeCell ref="D660:E660"/>
    <mergeCell ref="D661:E661"/>
    <mergeCell ref="D662:E662"/>
    <mergeCell ref="D655:E655"/>
    <mergeCell ref="D656:E656"/>
    <mergeCell ref="D657:E657"/>
    <mergeCell ref="J647:J648"/>
    <mergeCell ref="D649:D651"/>
    <mergeCell ref="E649:F651"/>
    <mergeCell ref="G649:G651"/>
    <mergeCell ref="H649:H651"/>
    <mergeCell ref="I649:I651"/>
    <mergeCell ref="J649:J651"/>
    <mergeCell ref="B647:D647"/>
    <mergeCell ref="E647:F648"/>
    <mergeCell ref="G647:G648"/>
    <mergeCell ref="H647:H648"/>
    <mergeCell ref="I647:I648"/>
    <mergeCell ref="D683:E683"/>
    <mergeCell ref="D684:E684"/>
    <mergeCell ref="D685:E685"/>
    <mergeCell ref="D686:E686"/>
    <mergeCell ref="D687:E687"/>
    <mergeCell ref="D678:E678"/>
    <mergeCell ref="D679:E679"/>
    <mergeCell ref="D680:E680"/>
    <mergeCell ref="D681:E681"/>
    <mergeCell ref="D682:E682"/>
    <mergeCell ref="D673:E673"/>
    <mergeCell ref="D674:E674"/>
    <mergeCell ref="D675:E675"/>
    <mergeCell ref="D676:E676"/>
    <mergeCell ref="D677:E677"/>
    <mergeCell ref="D668:E668"/>
    <mergeCell ref="D669:E669"/>
    <mergeCell ref="D670:E670"/>
    <mergeCell ref="D671:E671"/>
    <mergeCell ref="D672:E672"/>
    <mergeCell ref="D702:E702"/>
    <mergeCell ref="D703:E703"/>
    <mergeCell ref="D705:E705"/>
    <mergeCell ref="C708:D708"/>
    <mergeCell ref="C709:D709"/>
    <mergeCell ref="B698:B700"/>
    <mergeCell ref="D698:E698"/>
    <mergeCell ref="D699:E699"/>
    <mergeCell ref="D700:E700"/>
    <mergeCell ref="D701:E701"/>
    <mergeCell ref="D693:E693"/>
    <mergeCell ref="D694:E694"/>
    <mergeCell ref="D695:E695"/>
    <mergeCell ref="D696:E696"/>
    <mergeCell ref="D697:E697"/>
    <mergeCell ref="D688:E688"/>
    <mergeCell ref="D689:E689"/>
    <mergeCell ref="D690:E690"/>
    <mergeCell ref="D691:E691"/>
    <mergeCell ref="D692:E692"/>
    <mergeCell ref="D727:E727"/>
    <mergeCell ref="D728:E728"/>
    <mergeCell ref="D729:E729"/>
    <mergeCell ref="D730:E730"/>
    <mergeCell ref="D731:E731"/>
    <mergeCell ref="D722:E722"/>
    <mergeCell ref="D723:E723"/>
    <mergeCell ref="D724:E724"/>
    <mergeCell ref="D725:E725"/>
    <mergeCell ref="D726:E726"/>
    <mergeCell ref="D719:E719"/>
    <mergeCell ref="D720:E720"/>
    <mergeCell ref="D721:E721"/>
    <mergeCell ref="J711:J712"/>
    <mergeCell ref="D713:D715"/>
    <mergeCell ref="E713:F715"/>
    <mergeCell ref="G713:G715"/>
    <mergeCell ref="H713:H715"/>
    <mergeCell ref="I713:I715"/>
    <mergeCell ref="J713:J715"/>
    <mergeCell ref="B711:D711"/>
    <mergeCell ref="E711:F712"/>
    <mergeCell ref="G711:G712"/>
    <mergeCell ref="H711:H712"/>
    <mergeCell ref="I711:I712"/>
    <mergeCell ref="D747:E747"/>
    <mergeCell ref="D748:E748"/>
    <mergeCell ref="D749:E749"/>
    <mergeCell ref="D750:E750"/>
    <mergeCell ref="D751:E751"/>
    <mergeCell ref="D742:E742"/>
    <mergeCell ref="D743:E743"/>
    <mergeCell ref="D744:E744"/>
    <mergeCell ref="D745:E745"/>
    <mergeCell ref="D746:E746"/>
    <mergeCell ref="D737:E737"/>
    <mergeCell ref="D738:E738"/>
    <mergeCell ref="D739:E739"/>
    <mergeCell ref="D740:E740"/>
    <mergeCell ref="D741:E741"/>
    <mergeCell ref="D732:E732"/>
    <mergeCell ref="D733:E733"/>
    <mergeCell ref="D734:E734"/>
    <mergeCell ref="D735:E735"/>
    <mergeCell ref="D736:E736"/>
    <mergeCell ref="D766:E766"/>
    <mergeCell ref="D767:E767"/>
    <mergeCell ref="D769:E769"/>
    <mergeCell ref="C772:D772"/>
    <mergeCell ref="C773:D773"/>
    <mergeCell ref="B762:B764"/>
    <mergeCell ref="D762:E762"/>
    <mergeCell ref="D763:E763"/>
    <mergeCell ref="D764:E764"/>
    <mergeCell ref="D765:E765"/>
    <mergeCell ref="D757:E757"/>
    <mergeCell ref="D758:E758"/>
    <mergeCell ref="D759:E759"/>
    <mergeCell ref="D760:E760"/>
    <mergeCell ref="D761:E761"/>
    <mergeCell ref="D752:E752"/>
    <mergeCell ref="D753:E753"/>
    <mergeCell ref="D754:E754"/>
    <mergeCell ref="D755:E755"/>
    <mergeCell ref="D756:E756"/>
    <mergeCell ref="D791:E791"/>
    <mergeCell ref="D792:E792"/>
    <mergeCell ref="D793:E793"/>
    <mergeCell ref="D794:E794"/>
    <mergeCell ref="D795:E795"/>
    <mergeCell ref="D786:E786"/>
    <mergeCell ref="D787:E787"/>
    <mergeCell ref="D788:E788"/>
    <mergeCell ref="D789:E789"/>
    <mergeCell ref="D790:E790"/>
    <mergeCell ref="D783:E783"/>
    <mergeCell ref="D784:E784"/>
    <mergeCell ref="D785:E785"/>
    <mergeCell ref="J775:J776"/>
    <mergeCell ref="D777:D779"/>
    <mergeCell ref="E777:F779"/>
    <mergeCell ref="G777:G779"/>
    <mergeCell ref="H777:H779"/>
    <mergeCell ref="I777:I779"/>
    <mergeCell ref="J777:J779"/>
    <mergeCell ref="B775:D775"/>
    <mergeCell ref="E775:F776"/>
    <mergeCell ref="G775:G776"/>
    <mergeCell ref="H775:H776"/>
    <mergeCell ref="I775:I776"/>
    <mergeCell ref="D811:E811"/>
    <mergeCell ref="D812:E812"/>
    <mergeCell ref="D813:E813"/>
    <mergeCell ref="D814:E814"/>
    <mergeCell ref="D815:E815"/>
    <mergeCell ref="D806:E806"/>
    <mergeCell ref="D807:E807"/>
    <mergeCell ref="D808:E808"/>
    <mergeCell ref="D809:E809"/>
    <mergeCell ref="D810:E810"/>
    <mergeCell ref="D801:E801"/>
    <mergeCell ref="D802:E802"/>
    <mergeCell ref="D803:E803"/>
    <mergeCell ref="D804:E804"/>
    <mergeCell ref="D805:E805"/>
    <mergeCell ref="D796:E796"/>
    <mergeCell ref="D797:E797"/>
    <mergeCell ref="D798:E798"/>
    <mergeCell ref="D799:E799"/>
    <mergeCell ref="D800:E800"/>
    <mergeCell ref="D830:E830"/>
    <mergeCell ref="D831:E831"/>
    <mergeCell ref="D833:E833"/>
    <mergeCell ref="C836:D836"/>
    <mergeCell ref="C837:D837"/>
    <mergeCell ref="B826:B828"/>
    <mergeCell ref="D826:E826"/>
    <mergeCell ref="D827:E827"/>
    <mergeCell ref="D828:E828"/>
    <mergeCell ref="D829:E829"/>
    <mergeCell ref="D821:E821"/>
    <mergeCell ref="D822:E822"/>
    <mergeCell ref="D823:E823"/>
    <mergeCell ref="D824:E824"/>
    <mergeCell ref="D825:E825"/>
    <mergeCell ref="D816:E816"/>
    <mergeCell ref="D817:E817"/>
    <mergeCell ref="D818:E818"/>
    <mergeCell ref="D819:E819"/>
    <mergeCell ref="D820:E820"/>
    <mergeCell ref="D855:E855"/>
    <mergeCell ref="D856:E856"/>
    <mergeCell ref="D857:E857"/>
    <mergeCell ref="D858:E858"/>
    <mergeCell ref="D859:E859"/>
    <mergeCell ref="D850:E850"/>
    <mergeCell ref="D851:E851"/>
    <mergeCell ref="D852:E852"/>
    <mergeCell ref="D853:E853"/>
    <mergeCell ref="D854:E854"/>
    <mergeCell ref="D847:E847"/>
    <mergeCell ref="D848:E848"/>
    <mergeCell ref="D849:E849"/>
    <mergeCell ref="J839:J840"/>
    <mergeCell ref="D841:D843"/>
    <mergeCell ref="E841:F843"/>
    <mergeCell ref="G841:G843"/>
    <mergeCell ref="H841:H843"/>
    <mergeCell ref="I841:I843"/>
    <mergeCell ref="J841:J843"/>
    <mergeCell ref="B839:D839"/>
    <mergeCell ref="E839:F840"/>
    <mergeCell ref="G839:G840"/>
    <mergeCell ref="H839:H840"/>
    <mergeCell ref="I839:I840"/>
    <mergeCell ref="D875:E875"/>
    <mergeCell ref="D876:E876"/>
    <mergeCell ref="D877:E877"/>
    <mergeCell ref="D878:E878"/>
    <mergeCell ref="D879:E879"/>
    <mergeCell ref="D870:E870"/>
    <mergeCell ref="D871:E871"/>
    <mergeCell ref="D872:E872"/>
    <mergeCell ref="D873:E873"/>
    <mergeCell ref="D874:E874"/>
    <mergeCell ref="D865:E865"/>
    <mergeCell ref="D866:E866"/>
    <mergeCell ref="D867:E867"/>
    <mergeCell ref="D868:E868"/>
    <mergeCell ref="D869:E869"/>
    <mergeCell ref="D860:E860"/>
    <mergeCell ref="D861:E861"/>
    <mergeCell ref="D862:E862"/>
    <mergeCell ref="D863:E863"/>
    <mergeCell ref="D864:E864"/>
    <mergeCell ref="D894:E894"/>
    <mergeCell ref="D895:E895"/>
    <mergeCell ref="D897:E897"/>
    <mergeCell ref="C900:D900"/>
    <mergeCell ref="C901:D901"/>
    <mergeCell ref="B890:B892"/>
    <mergeCell ref="D890:E890"/>
    <mergeCell ref="D891:E891"/>
    <mergeCell ref="D892:E892"/>
    <mergeCell ref="D893:E893"/>
    <mergeCell ref="D885:E885"/>
    <mergeCell ref="D886:E886"/>
    <mergeCell ref="D887:E887"/>
    <mergeCell ref="D888:E888"/>
    <mergeCell ref="D889:E889"/>
    <mergeCell ref="D880:E880"/>
    <mergeCell ref="D881:E881"/>
    <mergeCell ref="D882:E882"/>
    <mergeCell ref="D883:E883"/>
    <mergeCell ref="D884:E884"/>
    <mergeCell ref="D919:E919"/>
    <mergeCell ref="D920:E920"/>
    <mergeCell ref="D921:E921"/>
    <mergeCell ref="D922:E922"/>
    <mergeCell ref="D923:E923"/>
    <mergeCell ref="D914:E914"/>
    <mergeCell ref="D915:E915"/>
    <mergeCell ref="D916:E916"/>
    <mergeCell ref="D917:E917"/>
    <mergeCell ref="D918:E918"/>
    <mergeCell ref="D911:E911"/>
    <mergeCell ref="D912:E912"/>
    <mergeCell ref="D913:E913"/>
    <mergeCell ref="J903:J904"/>
    <mergeCell ref="D905:D907"/>
    <mergeCell ref="E905:F907"/>
    <mergeCell ref="G905:G907"/>
    <mergeCell ref="H905:H907"/>
    <mergeCell ref="I905:I907"/>
    <mergeCell ref="J905:J907"/>
    <mergeCell ref="B903:D903"/>
    <mergeCell ref="E903:F904"/>
    <mergeCell ref="G903:G904"/>
    <mergeCell ref="H903:H904"/>
    <mergeCell ref="I903:I904"/>
    <mergeCell ref="D939:E939"/>
    <mergeCell ref="D940:E940"/>
    <mergeCell ref="D941:E941"/>
    <mergeCell ref="D942:E942"/>
    <mergeCell ref="D943:E943"/>
    <mergeCell ref="D934:E934"/>
    <mergeCell ref="D935:E935"/>
    <mergeCell ref="D936:E936"/>
    <mergeCell ref="D937:E937"/>
    <mergeCell ref="D938:E938"/>
    <mergeCell ref="D929:E929"/>
    <mergeCell ref="D930:E930"/>
    <mergeCell ref="D931:E931"/>
    <mergeCell ref="D932:E932"/>
    <mergeCell ref="D933:E933"/>
    <mergeCell ref="D924:E924"/>
    <mergeCell ref="D925:E925"/>
    <mergeCell ref="D926:E926"/>
    <mergeCell ref="D927:E927"/>
    <mergeCell ref="D928:E928"/>
    <mergeCell ref="D958:E958"/>
    <mergeCell ref="D959:E959"/>
    <mergeCell ref="D961:E961"/>
    <mergeCell ref="C964:D964"/>
    <mergeCell ref="C965:D965"/>
    <mergeCell ref="B954:B956"/>
    <mergeCell ref="D954:E954"/>
    <mergeCell ref="D955:E955"/>
    <mergeCell ref="D956:E956"/>
    <mergeCell ref="D957:E957"/>
    <mergeCell ref="D949:E949"/>
    <mergeCell ref="D950:E950"/>
    <mergeCell ref="D951:E951"/>
    <mergeCell ref="D952:E952"/>
    <mergeCell ref="D953:E953"/>
    <mergeCell ref="D944:E944"/>
    <mergeCell ref="D945:E945"/>
    <mergeCell ref="D946:E946"/>
    <mergeCell ref="D947:E947"/>
    <mergeCell ref="D948:E948"/>
    <mergeCell ref="D983:E983"/>
    <mergeCell ref="D984:E984"/>
    <mergeCell ref="D985:E985"/>
    <mergeCell ref="D986:E986"/>
    <mergeCell ref="D987:E987"/>
    <mergeCell ref="D978:E978"/>
    <mergeCell ref="D979:E979"/>
    <mergeCell ref="D980:E980"/>
    <mergeCell ref="D981:E981"/>
    <mergeCell ref="D982:E982"/>
    <mergeCell ref="D975:E975"/>
    <mergeCell ref="D976:E976"/>
    <mergeCell ref="D977:E977"/>
    <mergeCell ref="J967:J968"/>
    <mergeCell ref="D969:D971"/>
    <mergeCell ref="E969:F971"/>
    <mergeCell ref="G969:G971"/>
    <mergeCell ref="H969:H971"/>
    <mergeCell ref="I969:I971"/>
    <mergeCell ref="J969:J971"/>
    <mergeCell ref="B967:D967"/>
    <mergeCell ref="E967:F968"/>
    <mergeCell ref="G967:G968"/>
    <mergeCell ref="H967:H968"/>
    <mergeCell ref="I967:I968"/>
    <mergeCell ref="D1003:E1003"/>
    <mergeCell ref="D1004:E1004"/>
    <mergeCell ref="D1005:E1005"/>
    <mergeCell ref="D1006:E1006"/>
    <mergeCell ref="D1007:E1007"/>
    <mergeCell ref="D998:E998"/>
    <mergeCell ref="D999:E999"/>
    <mergeCell ref="D1000:E1000"/>
    <mergeCell ref="D1001:E1001"/>
    <mergeCell ref="D1002:E1002"/>
    <mergeCell ref="D993:E993"/>
    <mergeCell ref="D994:E994"/>
    <mergeCell ref="D995:E995"/>
    <mergeCell ref="D996:E996"/>
    <mergeCell ref="D997:E997"/>
    <mergeCell ref="D988:E988"/>
    <mergeCell ref="D989:E989"/>
    <mergeCell ref="D990:E990"/>
    <mergeCell ref="D991:E991"/>
    <mergeCell ref="D992:E992"/>
    <mergeCell ref="D1022:E1022"/>
    <mergeCell ref="D1023:E1023"/>
    <mergeCell ref="D1025:E1025"/>
    <mergeCell ref="C1028:D1028"/>
    <mergeCell ref="C1029:D1029"/>
    <mergeCell ref="B1018:B1020"/>
    <mergeCell ref="D1018:E1018"/>
    <mergeCell ref="D1019:E1019"/>
    <mergeCell ref="D1020:E1020"/>
    <mergeCell ref="D1021:E1021"/>
    <mergeCell ref="D1013:E1013"/>
    <mergeCell ref="D1014:E1014"/>
    <mergeCell ref="D1015:E1015"/>
    <mergeCell ref="D1016:E1016"/>
    <mergeCell ref="D1017:E1017"/>
    <mergeCell ref="D1008:E1008"/>
    <mergeCell ref="D1009:E1009"/>
    <mergeCell ref="D1010:E1010"/>
    <mergeCell ref="D1011:E1011"/>
    <mergeCell ref="D1012:E1012"/>
    <mergeCell ref="D1047:E1047"/>
    <mergeCell ref="D1048:E1048"/>
    <mergeCell ref="D1049:E1049"/>
    <mergeCell ref="D1050:E1050"/>
    <mergeCell ref="D1051:E1051"/>
    <mergeCell ref="D1042:E1042"/>
    <mergeCell ref="D1043:E1043"/>
    <mergeCell ref="D1044:E1044"/>
    <mergeCell ref="D1045:E1045"/>
    <mergeCell ref="D1046:E1046"/>
    <mergeCell ref="D1039:E1039"/>
    <mergeCell ref="D1040:E1040"/>
    <mergeCell ref="D1041:E1041"/>
    <mergeCell ref="J1031:J1032"/>
    <mergeCell ref="D1033:D1035"/>
    <mergeCell ref="E1033:F1035"/>
    <mergeCell ref="G1033:G1035"/>
    <mergeCell ref="H1033:H1035"/>
    <mergeCell ref="I1033:I1035"/>
    <mergeCell ref="J1033:J1035"/>
    <mergeCell ref="B1031:D1031"/>
    <mergeCell ref="E1031:F1032"/>
    <mergeCell ref="G1031:G1032"/>
    <mergeCell ref="H1031:H1032"/>
    <mergeCell ref="I1031:I1032"/>
    <mergeCell ref="D1067:E1067"/>
    <mergeCell ref="D1068:E1068"/>
    <mergeCell ref="D1069:E1069"/>
    <mergeCell ref="D1070:E1070"/>
    <mergeCell ref="D1071:E1071"/>
    <mergeCell ref="D1062:E1062"/>
    <mergeCell ref="D1063:E1063"/>
    <mergeCell ref="D1064:E1064"/>
    <mergeCell ref="D1065:E1065"/>
    <mergeCell ref="D1066:E1066"/>
    <mergeCell ref="D1057:E1057"/>
    <mergeCell ref="D1058:E1058"/>
    <mergeCell ref="D1059:E1059"/>
    <mergeCell ref="D1060:E1060"/>
    <mergeCell ref="D1061:E1061"/>
    <mergeCell ref="D1052:E1052"/>
    <mergeCell ref="D1053:E1053"/>
    <mergeCell ref="D1054:E1054"/>
    <mergeCell ref="D1055:E1055"/>
    <mergeCell ref="D1056:E1056"/>
    <mergeCell ref="D1086:E1086"/>
    <mergeCell ref="D1087:E1087"/>
    <mergeCell ref="D1089:E1089"/>
    <mergeCell ref="C1092:D1092"/>
    <mergeCell ref="C1093:D1093"/>
    <mergeCell ref="B1082:B1084"/>
    <mergeCell ref="D1082:E1082"/>
    <mergeCell ref="D1083:E1083"/>
    <mergeCell ref="D1084:E1084"/>
    <mergeCell ref="D1085:E1085"/>
    <mergeCell ref="D1077:E1077"/>
    <mergeCell ref="D1078:E1078"/>
    <mergeCell ref="D1079:E1079"/>
    <mergeCell ref="D1080:E1080"/>
    <mergeCell ref="D1081:E1081"/>
    <mergeCell ref="D1072:E1072"/>
    <mergeCell ref="D1073:E1073"/>
    <mergeCell ref="D1074:E1074"/>
    <mergeCell ref="D1075:E1075"/>
    <mergeCell ref="D1076:E1076"/>
    <mergeCell ref="D1111:E1111"/>
    <mergeCell ref="D1112:E1112"/>
    <mergeCell ref="D1113:E1113"/>
    <mergeCell ref="D1114:E1114"/>
    <mergeCell ref="D1115:E1115"/>
    <mergeCell ref="D1106:E1106"/>
    <mergeCell ref="D1107:E1107"/>
    <mergeCell ref="D1108:E1108"/>
    <mergeCell ref="D1109:E1109"/>
    <mergeCell ref="D1110:E1110"/>
    <mergeCell ref="D1103:E1103"/>
    <mergeCell ref="D1104:E1104"/>
    <mergeCell ref="D1105:E1105"/>
    <mergeCell ref="J1095:J1096"/>
    <mergeCell ref="D1097:D1099"/>
    <mergeCell ref="E1097:F1099"/>
    <mergeCell ref="G1097:G1099"/>
    <mergeCell ref="H1097:H1099"/>
    <mergeCell ref="I1097:I1099"/>
    <mergeCell ref="J1097:J1099"/>
    <mergeCell ref="B1095:D1095"/>
    <mergeCell ref="E1095:F1096"/>
    <mergeCell ref="G1095:G1096"/>
    <mergeCell ref="H1095:H1096"/>
    <mergeCell ref="I1095:I1096"/>
    <mergeCell ref="D1131:E1131"/>
    <mergeCell ref="D1132:E1132"/>
    <mergeCell ref="D1133:E1133"/>
    <mergeCell ref="D1134:E1134"/>
    <mergeCell ref="D1135:E1135"/>
    <mergeCell ref="D1126:E1126"/>
    <mergeCell ref="D1127:E1127"/>
    <mergeCell ref="D1128:E1128"/>
    <mergeCell ref="D1129:E1129"/>
    <mergeCell ref="D1130:E1130"/>
    <mergeCell ref="D1121:E1121"/>
    <mergeCell ref="D1122:E1122"/>
    <mergeCell ref="D1123:E1123"/>
    <mergeCell ref="D1124:E1124"/>
    <mergeCell ref="D1125:E1125"/>
    <mergeCell ref="D1116:E1116"/>
    <mergeCell ref="D1117:E1117"/>
    <mergeCell ref="D1118:E1118"/>
    <mergeCell ref="D1119:E1119"/>
    <mergeCell ref="D1120:E1120"/>
    <mergeCell ref="D1150:E1150"/>
    <mergeCell ref="D1151:E1151"/>
    <mergeCell ref="D1153:E1153"/>
    <mergeCell ref="C1156:D1156"/>
    <mergeCell ref="C1157:D1157"/>
    <mergeCell ref="B1146:B1148"/>
    <mergeCell ref="D1146:E1146"/>
    <mergeCell ref="D1147:E1147"/>
    <mergeCell ref="D1148:E1148"/>
    <mergeCell ref="D1149:E1149"/>
    <mergeCell ref="D1141:E1141"/>
    <mergeCell ref="D1142:E1142"/>
    <mergeCell ref="D1143:E1143"/>
    <mergeCell ref="D1144:E1144"/>
    <mergeCell ref="D1145:E1145"/>
    <mergeCell ref="D1136:E1136"/>
    <mergeCell ref="D1137:E1137"/>
    <mergeCell ref="D1138:E1138"/>
    <mergeCell ref="D1139:E1139"/>
    <mergeCell ref="D1140:E1140"/>
    <mergeCell ref="D1175:E1175"/>
    <mergeCell ref="D1176:E1176"/>
    <mergeCell ref="D1177:E1177"/>
    <mergeCell ref="D1178:E1178"/>
    <mergeCell ref="D1179:E1179"/>
    <mergeCell ref="D1170:E1170"/>
    <mergeCell ref="D1171:E1171"/>
    <mergeCell ref="D1172:E1172"/>
    <mergeCell ref="D1173:E1173"/>
    <mergeCell ref="D1174:E1174"/>
    <mergeCell ref="D1167:E1167"/>
    <mergeCell ref="D1168:E1168"/>
    <mergeCell ref="D1169:E1169"/>
    <mergeCell ref="J1159:J1160"/>
    <mergeCell ref="D1161:D1163"/>
    <mergeCell ref="E1161:F1163"/>
    <mergeCell ref="G1161:G1163"/>
    <mergeCell ref="H1161:H1163"/>
    <mergeCell ref="I1161:I1163"/>
    <mergeCell ref="J1161:J1163"/>
    <mergeCell ref="B1159:D1159"/>
    <mergeCell ref="E1159:F1160"/>
    <mergeCell ref="G1159:G1160"/>
    <mergeCell ref="H1159:H1160"/>
    <mergeCell ref="I1159:I1160"/>
    <mergeCell ref="D1195:E1195"/>
    <mergeCell ref="D1196:E1196"/>
    <mergeCell ref="D1197:E1197"/>
    <mergeCell ref="D1198:E1198"/>
    <mergeCell ref="D1199:E1199"/>
    <mergeCell ref="D1190:E1190"/>
    <mergeCell ref="D1191:E1191"/>
    <mergeCell ref="D1192:E1192"/>
    <mergeCell ref="D1193:E1193"/>
    <mergeCell ref="D1194:E1194"/>
    <mergeCell ref="D1185:E1185"/>
    <mergeCell ref="D1186:E1186"/>
    <mergeCell ref="D1187:E1187"/>
    <mergeCell ref="D1188:E1188"/>
    <mergeCell ref="D1189:E1189"/>
    <mergeCell ref="D1180:E1180"/>
    <mergeCell ref="D1181:E1181"/>
    <mergeCell ref="D1182:E1182"/>
    <mergeCell ref="D1183:E1183"/>
    <mergeCell ref="D1184:E1184"/>
    <mergeCell ref="D1214:E1214"/>
    <mergeCell ref="D1215:E1215"/>
    <mergeCell ref="D1217:E1217"/>
    <mergeCell ref="C1220:D1220"/>
    <mergeCell ref="C1221:D1221"/>
    <mergeCell ref="B1210:B1212"/>
    <mergeCell ref="D1210:E1210"/>
    <mergeCell ref="D1211:E1211"/>
    <mergeCell ref="D1212:E1212"/>
    <mergeCell ref="D1213:E1213"/>
    <mergeCell ref="D1205:E1205"/>
    <mergeCell ref="D1206:E1206"/>
    <mergeCell ref="D1207:E1207"/>
    <mergeCell ref="D1208:E1208"/>
    <mergeCell ref="D1209:E1209"/>
    <mergeCell ref="D1200:E1200"/>
    <mergeCell ref="D1201:E1201"/>
    <mergeCell ref="D1202:E1202"/>
    <mergeCell ref="D1203:E1203"/>
    <mergeCell ref="D1204:E1204"/>
    <mergeCell ref="D1239:E1239"/>
    <mergeCell ref="D1240:E1240"/>
    <mergeCell ref="D1241:E1241"/>
    <mergeCell ref="D1242:E1242"/>
    <mergeCell ref="D1243:E1243"/>
    <mergeCell ref="D1234:E1234"/>
    <mergeCell ref="D1235:E1235"/>
    <mergeCell ref="D1236:E1236"/>
    <mergeCell ref="D1237:E1237"/>
    <mergeCell ref="D1238:E1238"/>
    <mergeCell ref="D1231:E1231"/>
    <mergeCell ref="D1232:E1232"/>
    <mergeCell ref="D1233:E1233"/>
    <mergeCell ref="J1223:J1224"/>
    <mergeCell ref="D1225:D1227"/>
    <mergeCell ref="E1225:F1227"/>
    <mergeCell ref="G1225:G1227"/>
    <mergeCell ref="H1225:H1227"/>
    <mergeCell ref="I1225:I1227"/>
    <mergeCell ref="J1225:J1227"/>
    <mergeCell ref="B1223:D1223"/>
    <mergeCell ref="E1223:F1224"/>
    <mergeCell ref="G1223:G1224"/>
    <mergeCell ref="H1223:H1224"/>
    <mergeCell ref="I1223:I1224"/>
    <mergeCell ref="D1259:E1259"/>
    <mergeCell ref="D1260:E1260"/>
    <mergeCell ref="D1261:E1261"/>
    <mergeCell ref="D1262:E1262"/>
    <mergeCell ref="D1263:E1263"/>
    <mergeCell ref="D1254:E1254"/>
    <mergeCell ref="D1255:E1255"/>
    <mergeCell ref="D1256:E1256"/>
    <mergeCell ref="D1257:E1257"/>
    <mergeCell ref="D1258:E1258"/>
    <mergeCell ref="D1249:E1249"/>
    <mergeCell ref="D1250:E1250"/>
    <mergeCell ref="D1251:E1251"/>
    <mergeCell ref="D1252:E1252"/>
    <mergeCell ref="D1253:E1253"/>
    <mergeCell ref="D1244:E1244"/>
    <mergeCell ref="D1245:E1245"/>
    <mergeCell ref="D1246:E1246"/>
    <mergeCell ref="D1247:E1247"/>
    <mergeCell ref="D1248:E1248"/>
    <mergeCell ref="D1278:E1278"/>
    <mergeCell ref="D1279:E1279"/>
    <mergeCell ref="D1281:E1281"/>
    <mergeCell ref="C1284:D1284"/>
    <mergeCell ref="C1285:D1285"/>
    <mergeCell ref="B1274:B1276"/>
    <mergeCell ref="D1274:E1274"/>
    <mergeCell ref="D1275:E1275"/>
    <mergeCell ref="D1276:E1276"/>
    <mergeCell ref="D1277:E1277"/>
    <mergeCell ref="D1269:E1269"/>
    <mergeCell ref="D1270:E1270"/>
    <mergeCell ref="D1271:E1271"/>
    <mergeCell ref="D1272:E1272"/>
    <mergeCell ref="D1273:E1273"/>
    <mergeCell ref="D1264:E1264"/>
    <mergeCell ref="D1265:E1265"/>
    <mergeCell ref="D1266:E1266"/>
    <mergeCell ref="D1267:E1267"/>
    <mergeCell ref="D1268:E1268"/>
    <mergeCell ref="D1303:E1303"/>
    <mergeCell ref="D1304:E1304"/>
    <mergeCell ref="D1305:E1305"/>
    <mergeCell ref="D1306:E1306"/>
    <mergeCell ref="D1307:E1307"/>
    <mergeCell ref="D1298:E1298"/>
    <mergeCell ref="D1299:E1299"/>
    <mergeCell ref="D1300:E1300"/>
    <mergeCell ref="D1301:E1301"/>
    <mergeCell ref="D1302:E1302"/>
    <mergeCell ref="D1295:E1295"/>
    <mergeCell ref="D1296:E1296"/>
    <mergeCell ref="D1297:E1297"/>
    <mergeCell ref="J1287:J1288"/>
    <mergeCell ref="D1289:D1291"/>
    <mergeCell ref="E1289:F1291"/>
    <mergeCell ref="G1289:G1291"/>
    <mergeCell ref="H1289:H1291"/>
    <mergeCell ref="I1289:I1291"/>
    <mergeCell ref="J1289:J1291"/>
    <mergeCell ref="B1287:D1287"/>
    <mergeCell ref="E1287:F1288"/>
    <mergeCell ref="G1287:G1288"/>
    <mergeCell ref="H1287:H1288"/>
    <mergeCell ref="I1287:I1288"/>
    <mergeCell ref="D1323:E1323"/>
    <mergeCell ref="D1324:E1324"/>
    <mergeCell ref="D1325:E1325"/>
    <mergeCell ref="D1326:E1326"/>
    <mergeCell ref="D1327:E1327"/>
    <mergeCell ref="D1318:E1318"/>
    <mergeCell ref="D1319:E1319"/>
    <mergeCell ref="D1320:E1320"/>
    <mergeCell ref="D1321:E1321"/>
    <mergeCell ref="D1322:E1322"/>
    <mergeCell ref="D1313:E1313"/>
    <mergeCell ref="D1314:E1314"/>
    <mergeCell ref="D1315:E1315"/>
    <mergeCell ref="D1316:E1316"/>
    <mergeCell ref="D1317:E1317"/>
    <mergeCell ref="D1308:E1308"/>
    <mergeCell ref="D1309:E1309"/>
    <mergeCell ref="D1310:E1310"/>
    <mergeCell ref="D1311:E1311"/>
    <mergeCell ref="D1312:E1312"/>
    <mergeCell ref="D1342:E1342"/>
    <mergeCell ref="D1343:E1343"/>
    <mergeCell ref="D1345:E1345"/>
    <mergeCell ref="C1348:D1348"/>
    <mergeCell ref="C1349:D1349"/>
    <mergeCell ref="B1338:B1340"/>
    <mergeCell ref="D1338:E1338"/>
    <mergeCell ref="D1339:E1339"/>
    <mergeCell ref="D1340:E1340"/>
    <mergeCell ref="D1341:E1341"/>
    <mergeCell ref="D1333:E1333"/>
    <mergeCell ref="D1334:E1334"/>
    <mergeCell ref="D1335:E1335"/>
    <mergeCell ref="D1336:E1336"/>
    <mergeCell ref="D1337:E1337"/>
    <mergeCell ref="D1328:E1328"/>
    <mergeCell ref="D1329:E1329"/>
    <mergeCell ref="D1330:E1330"/>
    <mergeCell ref="D1331:E1331"/>
    <mergeCell ref="D1332:E1332"/>
    <mergeCell ref="D1367:E1367"/>
    <mergeCell ref="D1368:E1368"/>
    <mergeCell ref="D1369:E1369"/>
    <mergeCell ref="D1370:E1370"/>
    <mergeCell ref="D1371:E1371"/>
    <mergeCell ref="D1362:E1362"/>
    <mergeCell ref="D1363:E1363"/>
    <mergeCell ref="D1364:E1364"/>
    <mergeCell ref="D1365:E1365"/>
    <mergeCell ref="D1366:E1366"/>
    <mergeCell ref="D1359:E1359"/>
    <mergeCell ref="D1360:E1360"/>
    <mergeCell ref="D1361:E1361"/>
    <mergeCell ref="J1351:J1352"/>
    <mergeCell ref="D1353:D1355"/>
    <mergeCell ref="E1353:F1355"/>
    <mergeCell ref="G1353:G1355"/>
    <mergeCell ref="H1353:H1355"/>
    <mergeCell ref="I1353:I1355"/>
    <mergeCell ref="J1353:J1355"/>
    <mergeCell ref="B1351:D1351"/>
    <mergeCell ref="E1351:F1352"/>
    <mergeCell ref="G1351:G1352"/>
    <mergeCell ref="H1351:H1352"/>
    <mergeCell ref="I1351:I1352"/>
    <mergeCell ref="D1387:E1387"/>
    <mergeCell ref="D1388:E1388"/>
    <mergeCell ref="D1389:E1389"/>
    <mergeCell ref="D1390:E1390"/>
    <mergeCell ref="D1391:E1391"/>
    <mergeCell ref="D1382:E1382"/>
    <mergeCell ref="D1383:E1383"/>
    <mergeCell ref="D1384:E1384"/>
    <mergeCell ref="D1385:E1385"/>
    <mergeCell ref="D1386:E1386"/>
    <mergeCell ref="D1377:E1377"/>
    <mergeCell ref="D1378:E1378"/>
    <mergeCell ref="D1379:E1379"/>
    <mergeCell ref="D1380:E1380"/>
    <mergeCell ref="D1381:E1381"/>
    <mergeCell ref="D1372:E1372"/>
    <mergeCell ref="D1373:E1373"/>
    <mergeCell ref="D1374:E1374"/>
    <mergeCell ref="D1375:E1375"/>
    <mergeCell ref="D1376:E1376"/>
    <mergeCell ref="D1406:E1406"/>
    <mergeCell ref="D1407:E1407"/>
    <mergeCell ref="D1409:E1409"/>
    <mergeCell ref="C1412:D1412"/>
    <mergeCell ref="C1413:D1413"/>
    <mergeCell ref="B1402:B1404"/>
    <mergeCell ref="D1402:E1402"/>
    <mergeCell ref="D1403:E1403"/>
    <mergeCell ref="D1404:E1404"/>
    <mergeCell ref="D1405:E1405"/>
    <mergeCell ref="D1397:E1397"/>
    <mergeCell ref="D1398:E1398"/>
    <mergeCell ref="D1399:E1399"/>
    <mergeCell ref="D1400:E1400"/>
    <mergeCell ref="D1401:E1401"/>
    <mergeCell ref="D1392:E1392"/>
    <mergeCell ref="D1393:E1393"/>
    <mergeCell ref="D1394:E1394"/>
    <mergeCell ref="D1395:E1395"/>
    <mergeCell ref="D1396:E1396"/>
    <mergeCell ref="D1431:E1431"/>
    <mergeCell ref="D1432:E1432"/>
    <mergeCell ref="D1433:E1433"/>
    <mergeCell ref="D1434:E1434"/>
    <mergeCell ref="D1435:E1435"/>
    <mergeCell ref="D1426:E1426"/>
    <mergeCell ref="D1427:E1427"/>
    <mergeCell ref="D1428:E1428"/>
    <mergeCell ref="D1429:E1429"/>
    <mergeCell ref="D1430:E1430"/>
    <mergeCell ref="D1423:E1423"/>
    <mergeCell ref="D1424:E1424"/>
    <mergeCell ref="D1425:E1425"/>
    <mergeCell ref="J1415:J1416"/>
    <mergeCell ref="D1417:D1419"/>
    <mergeCell ref="E1417:F1419"/>
    <mergeCell ref="G1417:G1419"/>
    <mergeCell ref="H1417:H1419"/>
    <mergeCell ref="I1417:I1419"/>
    <mergeCell ref="J1417:J1419"/>
    <mergeCell ref="B1415:D1415"/>
    <mergeCell ref="E1415:F1416"/>
    <mergeCell ref="G1415:G1416"/>
    <mergeCell ref="H1415:H1416"/>
    <mergeCell ref="I1415:I1416"/>
    <mergeCell ref="D1451:E1451"/>
    <mergeCell ref="D1452:E1452"/>
    <mergeCell ref="D1453:E1453"/>
    <mergeCell ref="D1454:E1454"/>
    <mergeCell ref="D1455:E1455"/>
    <mergeCell ref="D1446:E1446"/>
    <mergeCell ref="D1447:E1447"/>
    <mergeCell ref="D1448:E1448"/>
    <mergeCell ref="D1449:E1449"/>
    <mergeCell ref="D1450:E1450"/>
    <mergeCell ref="D1441:E1441"/>
    <mergeCell ref="D1442:E1442"/>
    <mergeCell ref="D1443:E1443"/>
    <mergeCell ref="D1444:E1444"/>
    <mergeCell ref="D1445:E1445"/>
    <mergeCell ref="D1436:E1436"/>
    <mergeCell ref="D1437:E1437"/>
    <mergeCell ref="D1438:E1438"/>
    <mergeCell ref="D1439:E1439"/>
    <mergeCell ref="D1440:E1440"/>
    <mergeCell ref="D1470:E1470"/>
    <mergeCell ref="D1471:E1471"/>
    <mergeCell ref="D1473:E1473"/>
    <mergeCell ref="C1476:D1476"/>
    <mergeCell ref="C1477:D1477"/>
    <mergeCell ref="B1466:B1468"/>
    <mergeCell ref="D1466:E1466"/>
    <mergeCell ref="D1467:E1467"/>
    <mergeCell ref="D1468:E1468"/>
    <mergeCell ref="D1469:E1469"/>
    <mergeCell ref="D1461:E1461"/>
    <mergeCell ref="D1462:E1462"/>
    <mergeCell ref="D1463:E1463"/>
    <mergeCell ref="D1464:E1464"/>
    <mergeCell ref="D1465:E1465"/>
    <mergeCell ref="D1456:E1456"/>
    <mergeCell ref="D1457:E1457"/>
    <mergeCell ref="D1458:E1458"/>
    <mergeCell ref="D1459:E1459"/>
    <mergeCell ref="D1460:E1460"/>
    <mergeCell ref="D1495:E1495"/>
    <mergeCell ref="D1496:E1496"/>
    <mergeCell ref="D1497:E1497"/>
    <mergeCell ref="D1498:E1498"/>
    <mergeCell ref="D1499:E1499"/>
    <mergeCell ref="D1490:E1490"/>
    <mergeCell ref="D1491:E1491"/>
    <mergeCell ref="D1492:E1492"/>
    <mergeCell ref="D1493:E1493"/>
    <mergeCell ref="D1494:E1494"/>
    <mergeCell ref="D1487:E1487"/>
    <mergeCell ref="D1488:E1488"/>
    <mergeCell ref="D1489:E1489"/>
    <mergeCell ref="J1479:J1480"/>
    <mergeCell ref="D1481:D1483"/>
    <mergeCell ref="E1481:F1483"/>
    <mergeCell ref="G1481:G1483"/>
    <mergeCell ref="H1481:H1483"/>
    <mergeCell ref="I1481:I1483"/>
    <mergeCell ref="J1481:J1483"/>
    <mergeCell ref="B1479:D1479"/>
    <mergeCell ref="E1479:F1480"/>
    <mergeCell ref="G1479:G1480"/>
    <mergeCell ref="H1479:H1480"/>
    <mergeCell ref="I1479:I1480"/>
    <mergeCell ref="D1515:E1515"/>
    <mergeCell ref="D1516:E1516"/>
    <mergeCell ref="D1517:E1517"/>
    <mergeCell ref="D1518:E1518"/>
    <mergeCell ref="D1519:E1519"/>
    <mergeCell ref="D1510:E1510"/>
    <mergeCell ref="D1511:E1511"/>
    <mergeCell ref="D1512:E1512"/>
    <mergeCell ref="D1513:E1513"/>
    <mergeCell ref="D1514:E1514"/>
    <mergeCell ref="D1505:E1505"/>
    <mergeCell ref="D1506:E1506"/>
    <mergeCell ref="D1507:E1507"/>
    <mergeCell ref="D1508:E1508"/>
    <mergeCell ref="D1509:E1509"/>
    <mergeCell ref="D1500:E1500"/>
    <mergeCell ref="D1501:E1501"/>
    <mergeCell ref="D1502:E1502"/>
    <mergeCell ref="D1503:E1503"/>
    <mergeCell ref="D1504:E1504"/>
    <mergeCell ref="D1534:E1534"/>
    <mergeCell ref="D1535:E1535"/>
    <mergeCell ref="D1537:E1537"/>
    <mergeCell ref="C1540:D1540"/>
    <mergeCell ref="C1541:D1541"/>
    <mergeCell ref="B1530:B1532"/>
    <mergeCell ref="D1530:E1530"/>
    <mergeCell ref="D1531:E1531"/>
    <mergeCell ref="D1532:E1532"/>
    <mergeCell ref="D1533:E1533"/>
    <mergeCell ref="D1525:E1525"/>
    <mergeCell ref="D1526:E1526"/>
    <mergeCell ref="D1527:E1527"/>
    <mergeCell ref="D1528:E1528"/>
    <mergeCell ref="D1529:E1529"/>
    <mergeCell ref="D1520:E1520"/>
    <mergeCell ref="D1521:E1521"/>
    <mergeCell ref="D1522:E1522"/>
    <mergeCell ref="D1523:E1523"/>
    <mergeCell ref="D1524:E1524"/>
    <mergeCell ref="D1559:E1559"/>
    <mergeCell ref="D1560:E1560"/>
    <mergeCell ref="D1561:E1561"/>
    <mergeCell ref="D1562:E1562"/>
    <mergeCell ref="D1563:E1563"/>
    <mergeCell ref="D1554:E1554"/>
    <mergeCell ref="D1555:E1555"/>
    <mergeCell ref="D1556:E1556"/>
    <mergeCell ref="D1557:E1557"/>
    <mergeCell ref="D1558:E1558"/>
    <mergeCell ref="D1551:E1551"/>
    <mergeCell ref="D1552:E1552"/>
    <mergeCell ref="D1553:E1553"/>
    <mergeCell ref="J1543:J1544"/>
    <mergeCell ref="D1545:D1547"/>
    <mergeCell ref="E1545:F1547"/>
    <mergeCell ref="G1545:G1547"/>
    <mergeCell ref="H1545:H1547"/>
    <mergeCell ref="I1545:I1547"/>
    <mergeCell ref="J1545:J1547"/>
    <mergeCell ref="B1543:D1543"/>
    <mergeCell ref="E1543:F1544"/>
    <mergeCell ref="G1543:G1544"/>
    <mergeCell ref="H1543:H1544"/>
    <mergeCell ref="I1543:I1544"/>
    <mergeCell ref="D1579:E1579"/>
    <mergeCell ref="D1580:E1580"/>
    <mergeCell ref="D1581:E1581"/>
    <mergeCell ref="D1582:E1582"/>
    <mergeCell ref="D1583:E1583"/>
    <mergeCell ref="D1574:E1574"/>
    <mergeCell ref="D1575:E1575"/>
    <mergeCell ref="D1576:E1576"/>
    <mergeCell ref="D1577:E1577"/>
    <mergeCell ref="D1578:E1578"/>
    <mergeCell ref="D1569:E1569"/>
    <mergeCell ref="D1570:E1570"/>
    <mergeCell ref="D1571:E1571"/>
    <mergeCell ref="D1572:E1572"/>
    <mergeCell ref="D1573:E1573"/>
    <mergeCell ref="D1564:E1564"/>
    <mergeCell ref="D1565:E1565"/>
    <mergeCell ref="D1566:E1566"/>
    <mergeCell ref="D1567:E1567"/>
    <mergeCell ref="D1568:E1568"/>
    <mergeCell ref="D1598:E1598"/>
    <mergeCell ref="D1599:E1599"/>
    <mergeCell ref="D1601:E1601"/>
    <mergeCell ref="C1604:D1604"/>
    <mergeCell ref="C1605:D1605"/>
    <mergeCell ref="B1594:B1596"/>
    <mergeCell ref="D1594:E1594"/>
    <mergeCell ref="D1595:E1595"/>
    <mergeCell ref="D1596:E1596"/>
    <mergeCell ref="D1597:E1597"/>
    <mergeCell ref="D1589:E1589"/>
    <mergeCell ref="D1590:E1590"/>
    <mergeCell ref="D1591:E1591"/>
    <mergeCell ref="D1592:E1592"/>
    <mergeCell ref="D1593:E1593"/>
    <mergeCell ref="D1584:E1584"/>
    <mergeCell ref="D1585:E1585"/>
    <mergeCell ref="D1586:E1586"/>
    <mergeCell ref="D1587:E1587"/>
    <mergeCell ref="D1588:E1588"/>
    <mergeCell ref="D1623:E1623"/>
    <mergeCell ref="D1624:E1624"/>
    <mergeCell ref="D1625:E1625"/>
    <mergeCell ref="D1626:E1626"/>
    <mergeCell ref="D1627:E1627"/>
    <mergeCell ref="D1618:E1618"/>
    <mergeCell ref="D1619:E1619"/>
    <mergeCell ref="D1620:E1620"/>
    <mergeCell ref="D1621:E1621"/>
    <mergeCell ref="D1622:E1622"/>
    <mergeCell ref="D1615:E1615"/>
    <mergeCell ref="D1616:E1616"/>
    <mergeCell ref="D1617:E1617"/>
    <mergeCell ref="J1607:J1608"/>
    <mergeCell ref="D1609:D1611"/>
    <mergeCell ref="E1609:F1611"/>
    <mergeCell ref="G1609:G1611"/>
    <mergeCell ref="H1609:H1611"/>
    <mergeCell ref="I1609:I1611"/>
    <mergeCell ref="J1609:J1611"/>
    <mergeCell ref="B1607:D1607"/>
    <mergeCell ref="E1607:F1608"/>
    <mergeCell ref="G1607:G1608"/>
    <mergeCell ref="H1607:H1608"/>
    <mergeCell ref="I1607:I1608"/>
    <mergeCell ref="D1643:E1643"/>
    <mergeCell ref="D1644:E1644"/>
    <mergeCell ref="D1645:E1645"/>
    <mergeCell ref="D1646:E1646"/>
    <mergeCell ref="D1647:E1647"/>
    <mergeCell ref="D1638:E1638"/>
    <mergeCell ref="D1639:E1639"/>
    <mergeCell ref="D1640:E1640"/>
    <mergeCell ref="D1641:E1641"/>
    <mergeCell ref="D1642:E1642"/>
    <mergeCell ref="D1633:E1633"/>
    <mergeCell ref="D1634:E1634"/>
    <mergeCell ref="D1635:E1635"/>
    <mergeCell ref="D1636:E1636"/>
    <mergeCell ref="D1637:E1637"/>
    <mergeCell ref="D1628:E1628"/>
    <mergeCell ref="D1629:E1629"/>
    <mergeCell ref="D1630:E1630"/>
    <mergeCell ref="D1631:E1631"/>
    <mergeCell ref="D1632:E1632"/>
    <mergeCell ref="D1662:E1662"/>
    <mergeCell ref="D1663:E1663"/>
    <mergeCell ref="D1665:E1665"/>
    <mergeCell ref="C1668:D1668"/>
    <mergeCell ref="C1669:D1669"/>
    <mergeCell ref="B1658:B1660"/>
    <mergeCell ref="D1658:E1658"/>
    <mergeCell ref="D1659:E1659"/>
    <mergeCell ref="D1660:E1660"/>
    <mergeCell ref="D1661:E1661"/>
    <mergeCell ref="D1653:E1653"/>
    <mergeCell ref="D1654:E1654"/>
    <mergeCell ref="D1655:E1655"/>
    <mergeCell ref="D1656:E1656"/>
    <mergeCell ref="D1657:E1657"/>
    <mergeCell ref="D1648:E1648"/>
    <mergeCell ref="D1649:E1649"/>
    <mergeCell ref="D1650:E1650"/>
    <mergeCell ref="D1651:E1651"/>
    <mergeCell ref="D1652:E1652"/>
    <mergeCell ref="D1687:E1687"/>
    <mergeCell ref="D1688:E1688"/>
    <mergeCell ref="D1689:E1689"/>
    <mergeCell ref="D1690:E1690"/>
    <mergeCell ref="D1691:E1691"/>
    <mergeCell ref="D1682:E1682"/>
    <mergeCell ref="D1683:E1683"/>
    <mergeCell ref="D1684:E1684"/>
    <mergeCell ref="D1685:E1685"/>
    <mergeCell ref="D1686:E1686"/>
    <mergeCell ref="D1679:E1679"/>
    <mergeCell ref="D1680:E1680"/>
    <mergeCell ref="D1681:E1681"/>
    <mergeCell ref="J1671:J1672"/>
    <mergeCell ref="D1673:D1675"/>
    <mergeCell ref="E1673:F1675"/>
    <mergeCell ref="G1673:G1675"/>
    <mergeCell ref="H1673:H1675"/>
    <mergeCell ref="I1673:I1675"/>
    <mergeCell ref="J1673:J1675"/>
    <mergeCell ref="B1671:D1671"/>
    <mergeCell ref="E1671:F1672"/>
    <mergeCell ref="G1671:G1672"/>
    <mergeCell ref="H1671:H1672"/>
    <mergeCell ref="I1671:I1672"/>
    <mergeCell ref="D1707:E1707"/>
    <mergeCell ref="D1708:E1708"/>
    <mergeCell ref="D1709:E1709"/>
    <mergeCell ref="D1710:E1710"/>
    <mergeCell ref="D1711:E1711"/>
    <mergeCell ref="D1702:E1702"/>
    <mergeCell ref="D1703:E1703"/>
    <mergeCell ref="D1704:E1704"/>
    <mergeCell ref="D1705:E1705"/>
    <mergeCell ref="D1706:E1706"/>
    <mergeCell ref="D1697:E1697"/>
    <mergeCell ref="D1698:E1698"/>
    <mergeCell ref="D1699:E1699"/>
    <mergeCell ref="D1700:E1700"/>
    <mergeCell ref="D1701:E1701"/>
    <mergeCell ref="D1692:E1692"/>
    <mergeCell ref="D1693:E1693"/>
    <mergeCell ref="D1694:E1694"/>
    <mergeCell ref="D1695:E1695"/>
    <mergeCell ref="D1696:E1696"/>
    <mergeCell ref="D1726:E1726"/>
    <mergeCell ref="D1727:E1727"/>
    <mergeCell ref="D1729:E1729"/>
    <mergeCell ref="C1732:D1732"/>
    <mergeCell ref="C1733:D1733"/>
    <mergeCell ref="B1722:B1724"/>
    <mergeCell ref="D1722:E1722"/>
    <mergeCell ref="D1723:E1723"/>
    <mergeCell ref="D1724:E1724"/>
    <mergeCell ref="D1725:E1725"/>
    <mergeCell ref="D1717:E1717"/>
    <mergeCell ref="D1718:E1718"/>
    <mergeCell ref="D1719:E1719"/>
    <mergeCell ref="D1720:E1720"/>
    <mergeCell ref="D1721:E1721"/>
    <mergeCell ref="D1712:E1712"/>
    <mergeCell ref="D1713:E1713"/>
    <mergeCell ref="D1714:E1714"/>
    <mergeCell ref="D1715:E1715"/>
    <mergeCell ref="D1716:E1716"/>
    <mergeCell ref="D1751:E1751"/>
    <mergeCell ref="D1752:E1752"/>
    <mergeCell ref="D1753:E1753"/>
    <mergeCell ref="D1754:E1754"/>
    <mergeCell ref="D1755:E1755"/>
    <mergeCell ref="D1746:E1746"/>
    <mergeCell ref="D1747:E1747"/>
    <mergeCell ref="D1748:E1748"/>
    <mergeCell ref="D1749:E1749"/>
    <mergeCell ref="D1750:E1750"/>
    <mergeCell ref="D1743:E1743"/>
    <mergeCell ref="D1744:E1744"/>
    <mergeCell ref="D1745:E1745"/>
    <mergeCell ref="J1735:J1736"/>
    <mergeCell ref="D1737:D1739"/>
    <mergeCell ref="E1737:F1739"/>
    <mergeCell ref="G1737:G1739"/>
    <mergeCell ref="H1737:H1739"/>
    <mergeCell ref="I1737:I1739"/>
    <mergeCell ref="J1737:J1739"/>
    <mergeCell ref="B1735:D1735"/>
    <mergeCell ref="E1735:F1736"/>
    <mergeCell ref="G1735:G1736"/>
    <mergeCell ref="H1735:H1736"/>
    <mergeCell ref="I1735:I1736"/>
    <mergeCell ref="D1771:E1771"/>
    <mergeCell ref="D1772:E1772"/>
    <mergeCell ref="D1773:E1773"/>
    <mergeCell ref="D1774:E1774"/>
    <mergeCell ref="D1775:E1775"/>
    <mergeCell ref="D1766:E1766"/>
    <mergeCell ref="D1767:E1767"/>
    <mergeCell ref="D1768:E1768"/>
    <mergeCell ref="D1769:E1769"/>
    <mergeCell ref="D1770:E1770"/>
    <mergeCell ref="D1761:E1761"/>
    <mergeCell ref="D1762:E1762"/>
    <mergeCell ref="D1763:E1763"/>
    <mergeCell ref="D1764:E1764"/>
    <mergeCell ref="D1765:E1765"/>
    <mergeCell ref="D1756:E1756"/>
    <mergeCell ref="D1757:E1757"/>
    <mergeCell ref="D1758:E1758"/>
    <mergeCell ref="D1759:E1759"/>
    <mergeCell ref="D1760:E1760"/>
    <mergeCell ref="D1790:E1790"/>
    <mergeCell ref="D1791:E1791"/>
    <mergeCell ref="D1793:E1793"/>
    <mergeCell ref="C1796:D1796"/>
    <mergeCell ref="C1797:D1797"/>
    <mergeCell ref="B1786:B1788"/>
    <mergeCell ref="D1786:E1786"/>
    <mergeCell ref="D1787:E1787"/>
    <mergeCell ref="D1788:E1788"/>
    <mergeCell ref="D1789:E1789"/>
    <mergeCell ref="D1781:E1781"/>
    <mergeCell ref="D1782:E1782"/>
    <mergeCell ref="D1783:E1783"/>
    <mergeCell ref="D1784:E1784"/>
    <mergeCell ref="D1785:E1785"/>
    <mergeCell ref="D1776:E1776"/>
    <mergeCell ref="D1777:E1777"/>
    <mergeCell ref="D1778:E1778"/>
    <mergeCell ref="D1779:E1779"/>
    <mergeCell ref="D1780:E1780"/>
    <mergeCell ref="D1815:E1815"/>
    <mergeCell ref="D1816:E1816"/>
    <mergeCell ref="D1817:E1817"/>
    <mergeCell ref="D1818:E1818"/>
    <mergeCell ref="D1819:E1819"/>
    <mergeCell ref="D1810:E1810"/>
    <mergeCell ref="D1811:E1811"/>
    <mergeCell ref="D1812:E1812"/>
    <mergeCell ref="D1813:E1813"/>
    <mergeCell ref="D1814:E1814"/>
    <mergeCell ref="D1807:E1807"/>
    <mergeCell ref="D1808:E1808"/>
    <mergeCell ref="D1809:E1809"/>
    <mergeCell ref="J1799:J1800"/>
    <mergeCell ref="D1801:D1803"/>
    <mergeCell ref="E1801:F1803"/>
    <mergeCell ref="G1801:G1803"/>
    <mergeCell ref="H1801:H1803"/>
    <mergeCell ref="I1801:I1803"/>
    <mergeCell ref="J1801:J1803"/>
    <mergeCell ref="B1799:D1799"/>
    <mergeCell ref="E1799:F1800"/>
    <mergeCell ref="G1799:G1800"/>
    <mergeCell ref="H1799:H1800"/>
    <mergeCell ref="I1799:I1800"/>
    <mergeCell ref="D1835:E1835"/>
    <mergeCell ref="D1836:E1836"/>
    <mergeCell ref="D1837:E1837"/>
    <mergeCell ref="D1838:E1838"/>
    <mergeCell ref="D1839:E1839"/>
    <mergeCell ref="D1830:E1830"/>
    <mergeCell ref="D1831:E1831"/>
    <mergeCell ref="D1832:E1832"/>
    <mergeCell ref="D1833:E1833"/>
    <mergeCell ref="D1834:E1834"/>
    <mergeCell ref="D1825:E1825"/>
    <mergeCell ref="D1826:E1826"/>
    <mergeCell ref="D1827:E1827"/>
    <mergeCell ref="D1828:E1828"/>
    <mergeCell ref="D1829:E1829"/>
    <mergeCell ref="D1820:E1820"/>
    <mergeCell ref="D1821:E1821"/>
    <mergeCell ref="D1822:E1822"/>
    <mergeCell ref="D1823:E1823"/>
    <mergeCell ref="D1824:E1824"/>
    <mergeCell ref="D1854:E1854"/>
    <mergeCell ref="D1855:E1855"/>
    <mergeCell ref="D1857:E1857"/>
    <mergeCell ref="C1860:D1860"/>
    <mergeCell ref="C1861:D1861"/>
    <mergeCell ref="B1850:B1852"/>
    <mergeCell ref="D1850:E1850"/>
    <mergeCell ref="D1851:E1851"/>
    <mergeCell ref="D1852:E1852"/>
    <mergeCell ref="D1853:E1853"/>
    <mergeCell ref="D1845:E1845"/>
    <mergeCell ref="D1846:E1846"/>
    <mergeCell ref="D1847:E1847"/>
    <mergeCell ref="D1848:E1848"/>
    <mergeCell ref="D1849:E1849"/>
    <mergeCell ref="D1840:E1840"/>
    <mergeCell ref="D1841:E1841"/>
    <mergeCell ref="D1842:E1842"/>
    <mergeCell ref="D1843:E1843"/>
    <mergeCell ref="D1844:E1844"/>
    <mergeCell ref="D1874:E1874"/>
    <mergeCell ref="D1875:E1875"/>
    <mergeCell ref="D1876:E1876"/>
    <mergeCell ref="D1877:E1877"/>
    <mergeCell ref="D1878:E1878"/>
    <mergeCell ref="D1871:E1871"/>
    <mergeCell ref="D1872:E1872"/>
    <mergeCell ref="D1873:E1873"/>
    <mergeCell ref="J1863:J1864"/>
    <mergeCell ref="D1865:D1867"/>
    <mergeCell ref="E1865:F1867"/>
    <mergeCell ref="G1865:G1867"/>
    <mergeCell ref="H1865:H1867"/>
    <mergeCell ref="I1865:I1867"/>
    <mergeCell ref="J1865:J1867"/>
    <mergeCell ref="B1863:D1863"/>
    <mergeCell ref="E1863:F1864"/>
    <mergeCell ref="G1863:G1864"/>
    <mergeCell ref="H1863:H1864"/>
    <mergeCell ref="I1863:I1864"/>
    <mergeCell ref="D1894:E1894"/>
    <mergeCell ref="D1895:E1895"/>
    <mergeCell ref="D1896:E1896"/>
    <mergeCell ref="D1897:E1897"/>
    <mergeCell ref="D1898:E1898"/>
    <mergeCell ref="D1889:E1889"/>
    <mergeCell ref="D1890:E1890"/>
    <mergeCell ref="D1891:E1891"/>
    <mergeCell ref="D1892:E1892"/>
    <mergeCell ref="D1893:E1893"/>
    <mergeCell ref="D1884:E1884"/>
    <mergeCell ref="D1885:E1885"/>
    <mergeCell ref="D1886:E1886"/>
    <mergeCell ref="D1887:E1887"/>
    <mergeCell ref="D1888:E1888"/>
    <mergeCell ref="D1879:E1879"/>
    <mergeCell ref="D1880:E1880"/>
    <mergeCell ref="D1881:E1881"/>
    <mergeCell ref="D1882:E1882"/>
    <mergeCell ref="D1883:E1883"/>
    <mergeCell ref="B1914:B1916"/>
    <mergeCell ref="D1914:E1914"/>
    <mergeCell ref="D1915:E1915"/>
    <mergeCell ref="D1916:E1916"/>
    <mergeCell ref="D1917:E1917"/>
    <mergeCell ref="D1909:E1909"/>
    <mergeCell ref="D1910:E1910"/>
    <mergeCell ref="D1911:E1911"/>
    <mergeCell ref="D1912:E1912"/>
    <mergeCell ref="D1913:E1913"/>
    <mergeCell ref="D1904:E1904"/>
    <mergeCell ref="D1905:E1905"/>
    <mergeCell ref="D1906:E1906"/>
    <mergeCell ref="D1907:E1907"/>
    <mergeCell ref="D1908:E1908"/>
    <mergeCell ref="D1899:E1899"/>
    <mergeCell ref="D1900:E1900"/>
    <mergeCell ref="D1901:E1901"/>
    <mergeCell ref="D1902:E1902"/>
    <mergeCell ref="D1903:E1903"/>
    <mergeCell ref="D1935:E1935"/>
    <mergeCell ref="D1936:E1936"/>
    <mergeCell ref="D1937:E1937"/>
    <mergeCell ref="J1927:J1928"/>
    <mergeCell ref="D1929:D1931"/>
    <mergeCell ref="E1929:F1931"/>
    <mergeCell ref="G1929:G1931"/>
    <mergeCell ref="H1929:H1931"/>
    <mergeCell ref="I1929:I1931"/>
    <mergeCell ref="J1929:J1931"/>
    <mergeCell ref="B1927:D1927"/>
    <mergeCell ref="E1927:F1928"/>
    <mergeCell ref="G1927:G1928"/>
    <mergeCell ref="H1927:H1928"/>
    <mergeCell ref="I1927:I1928"/>
    <mergeCell ref="D1918:E1918"/>
    <mergeCell ref="D1919:E1919"/>
    <mergeCell ref="D1921:E1921"/>
    <mergeCell ref="C1924:D1924"/>
    <mergeCell ref="C1925:D1925"/>
    <mergeCell ref="D1956:E1956"/>
    <mergeCell ref="D1957:E1957"/>
    <mergeCell ref="D1948:E1948"/>
    <mergeCell ref="D1949:E1949"/>
    <mergeCell ref="D1950:E1950"/>
    <mergeCell ref="D1951:E1951"/>
    <mergeCell ref="D1952:E1952"/>
    <mergeCell ref="D1943:E1943"/>
    <mergeCell ref="D1944:E1944"/>
    <mergeCell ref="D1945:E1945"/>
    <mergeCell ref="D1946:E1946"/>
    <mergeCell ref="D1947:E1947"/>
    <mergeCell ref="D1938:E1938"/>
    <mergeCell ref="D1939:E1939"/>
    <mergeCell ref="D1940:E1940"/>
    <mergeCell ref="D1941:E1941"/>
    <mergeCell ref="D1942:E1942"/>
    <mergeCell ref="D1982:E1982"/>
    <mergeCell ref="D1983:E1983"/>
    <mergeCell ref="D1985:E1985"/>
    <mergeCell ref="A1:L1"/>
    <mergeCell ref="B1978:B1980"/>
    <mergeCell ref="D1978:E1978"/>
    <mergeCell ref="D1979:E1979"/>
    <mergeCell ref="D1980:E1980"/>
    <mergeCell ref="D1981:E1981"/>
    <mergeCell ref="D1973:E1973"/>
    <mergeCell ref="D1974:E1974"/>
    <mergeCell ref="D1975:E1975"/>
    <mergeCell ref="D1976:E1976"/>
    <mergeCell ref="D1977:E1977"/>
    <mergeCell ref="D1968:E1968"/>
    <mergeCell ref="D1969:E1969"/>
    <mergeCell ref="D1970:E1970"/>
    <mergeCell ref="D1971:E1971"/>
    <mergeCell ref="D1972:E1972"/>
    <mergeCell ref="D1963:E1963"/>
    <mergeCell ref="D1964:E1964"/>
    <mergeCell ref="D1965:E1965"/>
    <mergeCell ref="D1966:E1966"/>
    <mergeCell ref="D1967:E1967"/>
    <mergeCell ref="D1958:E1958"/>
    <mergeCell ref="D1959:E1959"/>
    <mergeCell ref="D1960:E1960"/>
    <mergeCell ref="D1961:E1961"/>
    <mergeCell ref="D1962:E1962"/>
    <mergeCell ref="D1953:E1953"/>
    <mergeCell ref="D1954:E1954"/>
    <mergeCell ref="D1955:E1955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55"/>
  <sheetViews>
    <sheetView workbookViewId="0">
      <selection activeCell="B1" sqref="B1"/>
    </sheetView>
  </sheetViews>
  <sheetFormatPr defaultColWidth="10.28515625" defaultRowHeight="13.5"/>
  <cols>
    <col min="1" max="1" width="5.42578125" style="246" bestFit="1" customWidth="1"/>
    <col min="2" max="2" width="39.140625" style="246" customWidth="1"/>
    <col min="3" max="4" width="9.140625" style="246" bestFit="1" customWidth="1"/>
    <col min="5" max="5" width="10" style="246" bestFit="1" customWidth="1"/>
    <col min="6" max="6" width="7.28515625" style="246" bestFit="1" customWidth="1"/>
    <col min="7" max="8" width="9.140625" style="246" bestFit="1" customWidth="1"/>
    <col min="9" max="9" width="14.5703125" style="246" bestFit="1" customWidth="1"/>
    <col min="10" max="10" width="4.140625" style="246" customWidth="1"/>
    <col min="11" max="11" width="6" style="247" bestFit="1" customWidth="1"/>
    <col min="12" max="13" width="12.5703125" style="246" bestFit="1" customWidth="1"/>
    <col min="14" max="14" width="11.7109375" style="246" bestFit="1" customWidth="1"/>
    <col min="15" max="15" width="19.28515625" style="246" customWidth="1"/>
    <col min="16" max="40" width="11.7109375" style="246" bestFit="1" customWidth="1"/>
    <col min="41" max="43" width="13" style="246" bestFit="1" customWidth="1"/>
    <col min="44" max="16384" width="10.28515625" style="246"/>
  </cols>
  <sheetData>
    <row r="1" spans="1:43" ht="41.25" customHeight="1" thickBot="1">
      <c r="A1" s="245" t="s">
        <v>897</v>
      </c>
      <c r="K1" s="430" t="s">
        <v>882</v>
      </c>
      <c r="L1" s="431"/>
      <c r="M1" s="431"/>
      <c r="N1" s="431"/>
      <c r="O1" s="431"/>
      <c r="P1" s="431"/>
      <c r="Q1" s="431"/>
      <c r="R1" s="431"/>
      <c r="S1" s="431"/>
      <c r="T1" s="431"/>
      <c r="U1" s="432"/>
    </row>
    <row r="2" spans="1:43" ht="29.25" customHeight="1">
      <c r="M2" s="248"/>
    </row>
    <row r="3" spans="1:43" ht="18" customHeight="1">
      <c r="E3" s="433" t="s">
        <v>832</v>
      </c>
      <c r="F3" s="434"/>
      <c r="G3" s="434"/>
      <c r="H3" s="434"/>
      <c r="I3" s="435"/>
      <c r="J3" s="249"/>
      <c r="K3" s="433" t="s">
        <v>833</v>
      </c>
      <c r="L3" s="434"/>
      <c r="M3" s="434"/>
      <c r="N3" s="434"/>
      <c r="O3" s="434"/>
      <c r="P3" s="435"/>
    </row>
    <row r="4" spans="1:43" ht="18" customHeight="1">
      <c r="A4" s="250" t="s">
        <v>69</v>
      </c>
      <c r="B4" s="250" t="s">
        <v>70</v>
      </c>
      <c r="C4" s="250" t="s">
        <v>45</v>
      </c>
      <c r="D4" s="250" t="s">
        <v>834</v>
      </c>
      <c r="E4" s="250" t="s">
        <v>835</v>
      </c>
      <c r="F4" s="250" t="s">
        <v>836</v>
      </c>
      <c r="G4" s="250" t="s">
        <v>837</v>
      </c>
      <c r="H4" s="250" t="s">
        <v>838</v>
      </c>
      <c r="I4" s="250" t="s">
        <v>839</v>
      </c>
      <c r="J4" s="251"/>
      <c r="K4" s="250" t="s">
        <v>840</v>
      </c>
      <c r="L4" s="250" t="s">
        <v>841</v>
      </c>
      <c r="M4" s="250" t="s">
        <v>842</v>
      </c>
      <c r="N4" s="250" t="s">
        <v>843</v>
      </c>
      <c r="O4" s="250" t="s">
        <v>844</v>
      </c>
      <c r="P4" s="250" t="s">
        <v>845</v>
      </c>
      <c r="Q4" s="250" t="s">
        <v>846</v>
      </c>
      <c r="R4" s="250" t="s">
        <v>847</v>
      </c>
      <c r="S4" s="250" t="s">
        <v>848</v>
      </c>
      <c r="T4" s="250" t="s">
        <v>849</v>
      </c>
      <c r="U4" s="250" t="s">
        <v>850</v>
      </c>
      <c r="V4" s="250" t="s">
        <v>851</v>
      </c>
      <c r="W4" s="250" t="s">
        <v>852</v>
      </c>
      <c r="X4" s="250" t="s">
        <v>853</v>
      </c>
      <c r="Y4" s="250" t="s">
        <v>854</v>
      </c>
      <c r="Z4" s="250" t="s">
        <v>855</v>
      </c>
      <c r="AA4" s="250" t="s">
        <v>856</v>
      </c>
      <c r="AB4" s="250" t="s">
        <v>857</v>
      </c>
      <c r="AC4" s="250" t="s">
        <v>858</v>
      </c>
      <c r="AD4" s="250" t="s">
        <v>859</v>
      </c>
      <c r="AE4" s="250" t="s">
        <v>860</v>
      </c>
      <c r="AF4" s="250" t="s">
        <v>861</v>
      </c>
      <c r="AG4" s="250" t="s">
        <v>862</v>
      </c>
      <c r="AH4" s="250" t="s">
        <v>863</v>
      </c>
      <c r="AI4" s="250" t="s">
        <v>864</v>
      </c>
      <c r="AJ4" s="250" t="s">
        <v>865</v>
      </c>
      <c r="AK4" s="250" t="s">
        <v>866</v>
      </c>
      <c r="AL4" s="250" t="s">
        <v>867</v>
      </c>
      <c r="AM4" s="250" t="s">
        <v>868</v>
      </c>
      <c r="AN4" s="250" t="s">
        <v>869</v>
      </c>
      <c r="AO4" s="250" t="s">
        <v>870</v>
      </c>
      <c r="AP4" s="250" t="s">
        <v>871</v>
      </c>
      <c r="AQ4" s="250" t="s">
        <v>872</v>
      </c>
    </row>
    <row r="5" spans="1:43" ht="18" customHeight="1">
      <c r="A5" s="252">
        <v>1</v>
      </c>
      <c r="B5" s="253"/>
      <c r="C5" s="254"/>
      <c r="D5" s="254"/>
      <c r="E5" s="255" t="s">
        <v>873</v>
      </c>
      <c r="F5" s="255"/>
      <c r="G5" s="255" t="s">
        <v>874</v>
      </c>
      <c r="H5" s="256"/>
      <c r="I5" s="256"/>
      <c r="J5" s="257"/>
      <c r="K5" s="258"/>
      <c r="L5" s="259"/>
      <c r="M5" s="276">
        <f>(P5+S5+V5+Y5+AB5+AE5+AH5+AK5+AN5+AQ5)/365</f>
        <v>5.9917808219178079</v>
      </c>
      <c r="N5" s="260">
        <v>42736</v>
      </c>
      <c r="O5" s="260">
        <v>44074</v>
      </c>
      <c r="P5" s="261">
        <f>O5-N5</f>
        <v>1338</v>
      </c>
      <c r="Q5" s="260">
        <v>44197</v>
      </c>
      <c r="R5" s="260">
        <v>44804</v>
      </c>
      <c r="S5" s="261">
        <f>R5-Q5</f>
        <v>607</v>
      </c>
      <c r="T5" s="260">
        <v>44927</v>
      </c>
      <c r="U5" s="260">
        <v>45169</v>
      </c>
      <c r="V5" s="261">
        <f>U5-T5</f>
        <v>242</v>
      </c>
      <c r="W5" s="262"/>
      <c r="X5" s="262"/>
      <c r="Y5" s="261">
        <f>X5-W5</f>
        <v>0</v>
      </c>
      <c r="Z5" s="262"/>
      <c r="AA5" s="262"/>
      <c r="AB5" s="261">
        <f>AA5-Z5</f>
        <v>0</v>
      </c>
      <c r="AC5" s="262"/>
      <c r="AD5" s="262"/>
      <c r="AE5" s="261">
        <f>AD5-AC5</f>
        <v>0</v>
      </c>
      <c r="AF5" s="262"/>
      <c r="AG5" s="262"/>
      <c r="AH5" s="261">
        <f>AG5-AF5</f>
        <v>0</v>
      </c>
      <c r="AI5" s="262"/>
      <c r="AJ5" s="262"/>
      <c r="AK5" s="261">
        <f>AJ5-AI5</f>
        <v>0</v>
      </c>
      <c r="AL5" s="262"/>
      <c r="AM5" s="262"/>
      <c r="AN5" s="261">
        <f>AM5-AL5</f>
        <v>0</v>
      </c>
      <c r="AO5" s="262"/>
      <c r="AP5" s="262"/>
      <c r="AQ5" s="261">
        <f>AP5-AO5</f>
        <v>0</v>
      </c>
    </row>
    <row r="6" spans="1:43" ht="18" customHeight="1">
      <c r="A6" s="252">
        <v>1</v>
      </c>
      <c r="B6" s="253"/>
      <c r="C6" s="254"/>
      <c r="D6" s="254"/>
      <c r="E6" s="255" t="s">
        <v>873</v>
      </c>
      <c r="F6" s="255"/>
      <c r="G6" s="255" t="s">
        <v>875</v>
      </c>
      <c r="H6" s="256"/>
      <c r="I6" s="256"/>
      <c r="J6" s="64"/>
      <c r="K6" s="263"/>
      <c r="L6" s="259"/>
      <c r="M6" s="276">
        <f t="shared" ref="M6:M17" si="0">(P6+S6+V6+Y6+AB6+AE6+AH6+AK6+AN6+AQ6)/365</f>
        <v>3.6657534246575341</v>
      </c>
      <c r="N6" s="260">
        <v>42736</v>
      </c>
      <c r="O6" s="260">
        <v>44074</v>
      </c>
      <c r="P6" s="261">
        <f t="shared" ref="P6:P17" si="1">O6-N6</f>
        <v>1338</v>
      </c>
      <c r="Q6" s="262"/>
      <c r="R6" s="262"/>
      <c r="S6" s="261">
        <f t="shared" ref="S6:S17" si="2">R6-Q6</f>
        <v>0</v>
      </c>
      <c r="T6" s="262"/>
      <c r="U6" s="262"/>
      <c r="V6" s="261">
        <f t="shared" ref="V6:V17" si="3">U6-T6</f>
        <v>0</v>
      </c>
      <c r="W6" s="262"/>
      <c r="X6" s="262"/>
      <c r="Y6" s="261">
        <f t="shared" ref="Y6:Y17" si="4">X6-W6</f>
        <v>0</v>
      </c>
      <c r="Z6" s="262"/>
      <c r="AA6" s="262"/>
      <c r="AB6" s="261">
        <f t="shared" ref="AB6:AB17" si="5">AA6-Z6</f>
        <v>0</v>
      </c>
      <c r="AC6" s="262"/>
      <c r="AD6" s="262"/>
      <c r="AE6" s="261">
        <f t="shared" ref="AE6:AE17" si="6">AD6-AC6</f>
        <v>0</v>
      </c>
      <c r="AF6" s="262"/>
      <c r="AG6" s="262"/>
      <c r="AH6" s="261">
        <f t="shared" ref="AH6:AH17" si="7">AG6-AF6</f>
        <v>0</v>
      </c>
      <c r="AI6" s="262"/>
      <c r="AJ6" s="262"/>
      <c r="AK6" s="261">
        <f t="shared" ref="AK6:AK17" si="8">AJ6-AI6</f>
        <v>0</v>
      </c>
      <c r="AL6" s="262"/>
      <c r="AM6" s="262"/>
      <c r="AN6" s="261">
        <f t="shared" ref="AN6:AN17" si="9">AM6-AL6</f>
        <v>0</v>
      </c>
      <c r="AO6" s="262"/>
      <c r="AP6" s="262"/>
      <c r="AQ6" s="261">
        <f t="shared" ref="AQ6:AQ17" si="10">AP6-AO6</f>
        <v>0</v>
      </c>
    </row>
    <row r="7" spans="1:43" ht="18" customHeight="1">
      <c r="A7" s="252">
        <v>1</v>
      </c>
      <c r="B7" s="253"/>
      <c r="C7" s="254"/>
      <c r="D7" s="254"/>
      <c r="E7" s="255" t="s">
        <v>873</v>
      </c>
      <c r="F7" s="255"/>
      <c r="G7" s="255" t="s">
        <v>875</v>
      </c>
      <c r="H7" s="256"/>
      <c r="I7" s="256"/>
      <c r="J7" s="64"/>
      <c r="K7" s="263"/>
      <c r="L7" s="259"/>
      <c r="M7" s="276">
        <f t="shared" si="0"/>
        <v>3.6657534246575341</v>
      </c>
      <c r="N7" s="260">
        <v>42736</v>
      </c>
      <c r="O7" s="260">
        <v>44074</v>
      </c>
      <c r="P7" s="261">
        <f t="shared" si="1"/>
        <v>1338</v>
      </c>
      <c r="Q7" s="262"/>
      <c r="R7" s="262"/>
      <c r="S7" s="261">
        <f t="shared" si="2"/>
        <v>0</v>
      </c>
      <c r="T7" s="262"/>
      <c r="U7" s="262"/>
      <c r="V7" s="261">
        <f t="shared" si="3"/>
        <v>0</v>
      </c>
      <c r="W7" s="262"/>
      <c r="X7" s="262"/>
      <c r="Y7" s="261">
        <f t="shared" si="4"/>
        <v>0</v>
      </c>
      <c r="Z7" s="262"/>
      <c r="AA7" s="262"/>
      <c r="AB7" s="261">
        <f t="shared" si="5"/>
        <v>0</v>
      </c>
      <c r="AC7" s="262"/>
      <c r="AD7" s="262"/>
      <c r="AE7" s="261">
        <f t="shared" si="6"/>
        <v>0</v>
      </c>
      <c r="AF7" s="262"/>
      <c r="AG7" s="262"/>
      <c r="AH7" s="261">
        <f t="shared" si="7"/>
        <v>0</v>
      </c>
      <c r="AI7" s="262"/>
      <c r="AJ7" s="262"/>
      <c r="AK7" s="261">
        <f t="shared" si="8"/>
        <v>0</v>
      </c>
      <c r="AL7" s="262"/>
      <c r="AM7" s="262"/>
      <c r="AN7" s="261">
        <f t="shared" si="9"/>
        <v>0</v>
      </c>
      <c r="AO7" s="262"/>
      <c r="AP7" s="262"/>
      <c r="AQ7" s="261">
        <f t="shared" si="10"/>
        <v>0</v>
      </c>
    </row>
    <row r="8" spans="1:43" ht="18" customHeight="1">
      <c r="A8" s="252">
        <v>2</v>
      </c>
      <c r="B8" s="253"/>
      <c r="C8" s="254"/>
      <c r="D8" s="254"/>
      <c r="E8" s="255" t="s">
        <v>873</v>
      </c>
      <c r="F8" s="255"/>
      <c r="G8" s="255" t="s">
        <v>875</v>
      </c>
      <c r="H8" s="256"/>
      <c r="I8" s="256"/>
      <c r="J8" s="64"/>
      <c r="K8" s="263"/>
      <c r="L8" s="259"/>
      <c r="M8" s="276">
        <f t="shared" si="0"/>
        <v>3.6657534246575341</v>
      </c>
      <c r="N8" s="260">
        <v>42736</v>
      </c>
      <c r="O8" s="260">
        <v>44074</v>
      </c>
      <c r="P8" s="261">
        <f t="shared" si="1"/>
        <v>1338</v>
      </c>
      <c r="Q8" s="262"/>
      <c r="R8" s="262"/>
      <c r="S8" s="261">
        <f t="shared" si="2"/>
        <v>0</v>
      </c>
      <c r="T8" s="262"/>
      <c r="U8" s="262"/>
      <c r="V8" s="261">
        <f t="shared" si="3"/>
        <v>0</v>
      </c>
      <c r="W8" s="262"/>
      <c r="X8" s="262"/>
      <c r="Y8" s="261">
        <f t="shared" si="4"/>
        <v>0</v>
      </c>
      <c r="Z8" s="262"/>
      <c r="AA8" s="262"/>
      <c r="AB8" s="261">
        <f t="shared" si="5"/>
        <v>0</v>
      </c>
      <c r="AC8" s="262"/>
      <c r="AD8" s="262"/>
      <c r="AE8" s="261">
        <f t="shared" si="6"/>
        <v>0</v>
      </c>
      <c r="AF8" s="262"/>
      <c r="AG8" s="262"/>
      <c r="AH8" s="261">
        <f t="shared" si="7"/>
        <v>0</v>
      </c>
      <c r="AI8" s="262"/>
      <c r="AJ8" s="262"/>
      <c r="AK8" s="261">
        <f t="shared" si="8"/>
        <v>0</v>
      </c>
      <c r="AL8" s="262"/>
      <c r="AM8" s="262"/>
      <c r="AN8" s="261">
        <f t="shared" si="9"/>
        <v>0</v>
      </c>
      <c r="AO8" s="262"/>
      <c r="AP8" s="262"/>
      <c r="AQ8" s="261">
        <f t="shared" si="10"/>
        <v>0</v>
      </c>
    </row>
    <row r="9" spans="1:43" ht="18" customHeight="1">
      <c r="A9" s="252">
        <v>2</v>
      </c>
      <c r="B9" s="253"/>
      <c r="C9" s="254"/>
      <c r="D9" s="254"/>
      <c r="E9" s="255" t="s">
        <v>873</v>
      </c>
      <c r="F9" s="255"/>
      <c r="G9" s="255" t="s">
        <v>876</v>
      </c>
      <c r="H9" s="256"/>
      <c r="I9" s="256"/>
      <c r="J9" s="64"/>
      <c r="K9" s="258"/>
      <c r="L9" s="259"/>
      <c r="M9" s="276">
        <f t="shared" si="0"/>
        <v>3.6657534246575341</v>
      </c>
      <c r="N9" s="260">
        <v>42736</v>
      </c>
      <c r="O9" s="260">
        <v>44074</v>
      </c>
      <c r="P9" s="261">
        <f t="shared" si="1"/>
        <v>1338</v>
      </c>
      <c r="Q9" s="262"/>
      <c r="R9" s="262"/>
      <c r="S9" s="261">
        <f t="shared" si="2"/>
        <v>0</v>
      </c>
      <c r="T9" s="262"/>
      <c r="U9" s="262"/>
      <c r="V9" s="261">
        <f t="shared" si="3"/>
        <v>0</v>
      </c>
      <c r="W9" s="262"/>
      <c r="X9" s="262"/>
      <c r="Y9" s="261">
        <f t="shared" si="4"/>
        <v>0</v>
      </c>
      <c r="Z9" s="262"/>
      <c r="AA9" s="262"/>
      <c r="AB9" s="261">
        <f t="shared" si="5"/>
        <v>0</v>
      </c>
      <c r="AC9" s="262"/>
      <c r="AD9" s="262"/>
      <c r="AE9" s="261">
        <f t="shared" si="6"/>
        <v>0</v>
      </c>
      <c r="AF9" s="262"/>
      <c r="AG9" s="262"/>
      <c r="AH9" s="261">
        <f t="shared" si="7"/>
        <v>0</v>
      </c>
      <c r="AI9" s="262"/>
      <c r="AJ9" s="262"/>
      <c r="AK9" s="261">
        <f t="shared" si="8"/>
        <v>0</v>
      </c>
      <c r="AL9" s="262"/>
      <c r="AM9" s="262"/>
      <c r="AN9" s="261">
        <f t="shared" si="9"/>
        <v>0</v>
      </c>
      <c r="AO9" s="262"/>
      <c r="AP9" s="262"/>
      <c r="AQ9" s="261">
        <f t="shared" si="10"/>
        <v>0</v>
      </c>
    </row>
    <row r="10" spans="1:43" ht="18" customHeight="1">
      <c r="A10" s="252">
        <v>2</v>
      </c>
      <c r="B10" s="253"/>
      <c r="C10" s="254"/>
      <c r="D10" s="254"/>
      <c r="E10" s="255" t="s">
        <v>873</v>
      </c>
      <c r="F10" s="255"/>
      <c r="G10" s="255" t="s">
        <v>876</v>
      </c>
      <c r="H10" s="256"/>
      <c r="I10" s="256"/>
      <c r="J10" s="64"/>
      <c r="K10" s="263"/>
      <c r="L10" s="259"/>
      <c r="M10" s="276">
        <f t="shared" si="0"/>
        <v>3.6657534246575341</v>
      </c>
      <c r="N10" s="260">
        <v>42736</v>
      </c>
      <c r="O10" s="260">
        <v>44074</v>
      </c>
      <c r="P10" s="261">
        <f t="shared" si="1"/>
        <v>1338</v>
      </c>
      <c r="Q10" s="262"/>
      <c r="R10" s="262"/>
      <c r="S10" s="261">
        <f t="shared" si="2"/>
        <v>0</v>
      </c>
      <c r="T10" s="262"/>
      <c r="U10" s="262"/>
      <c r="V10" s="261">
        <f t="shared" si="3"/>
        <v>0</v>
      </c>
      <c r="W10" s="262"/>
      <c r="X10" s="262"/>
      <c r="Y10" s="261">
        <f t="shared" si="4"/>
        <v>0</v>
      </c>
      <c r="Z10" s="262"/>
      <c r="AA10" s="262"/>
      <c r="AB10" s="261">
        <f t="shared" si="5"/>
        <v>0</v>
      </c>
      <c r="AC10" s="262"/>
      <c r="AD10" s="262"/>
      <c r="AE10" s="261">
        <f t="shared" si="6"/>
        <v>0</v>
      </c>
      <c r="AF10" s="262"/>
      <c r="AG10" s="262"/>
      <c r="AH10" s="261">
        <f t="shared" si="7"/>
        <v>0</v>
      </c>
      <c r="AI10" s="262"/>
      <c r="AJ10" s="262"/>
      <c r="AK10" s="261">
        <f t="shared" si="8"/>
        <v>0</v>
      </c>
      <c r="AL10" s="262"/>
      <c r="AM10" s="262"/>
      <c r="AN10" s="261">
        <f t="shared" si="9"/>
        <v>0</v>
      </c>
      <c r="AO10" s="262"/>
      <c r="AP10" s="262"/>
      <c r="AQ10" s="261">
        <f t="shared" si="10"/>
        <v>0</v>
      </c>
    </row>
    <row r="11" spans="1:43" ht="18" customHeight="1">
      <c r="A11" s="252">
        <v>2</v>
      </c>
      <c r="B11" s="253"/>
      <c r="C11" s="254"/>
      <c r="D11" s="254"/>
      <c r="E11" s="255" t="s">
        <v>873</v>
      </c>
      <c r="F11" s="255"/>
      <c r="G11" s="255" t="s">
        <v>875</v>
      </c>
      <c r="H11" s="256"/>
      <c r="I11" s="256"/>
      <c r="J11" s="64"/>
      <c r="K11" s="263"/>
      <c r="L11" s="259"/>
      <c r="M11" s="276">
        <f t="shared" si="0"/>
        <v>3.6657534246575341</v>
      </c>
      <c r="N11" s="260">
        <v>42736</v>
      </c>
      <c r="O11" s="260">
        <v>44074</v>
      </c>
      <c r="P11" s="261">
        <f t="shared" si="1"/>
        <v>1338</v>
      </c>
      <c r="Q11" s="262"/>
      <c r="R11" s="262"/>
      <c r="S11" s="261">
        <f t="shared" si="2"/>
        <v>0</v>
      </c>
      <c r="T11" s="262"/>
      <c r="U11" s="262"/>
      <c r="V11" s="261">
        <f t="shared" si="3"/>
        <v>0</v>
      </c>
      <c r="W11" s="262"/>
      <c r="X11" s="262"/>
      <c r="Y11" s="261">
        <f t="shared" si="4"/>
        <v>0</v>
      </c>
      <c r="Z11" s="262"/>
      <c r="AA11" s="262"/>
      <c r="AB11" s="261">
        <f t="shared" si="5"/>
        <v>0</v>
      </c>
      <c r="AC11" s="262"/>
      <c r="AD11" s="262"/>
      <c r="AE11" s="261">
        <f t="shared" si="6"/>
        <v>0</v>
      </c>
      <c r="AF11" s="262"/>
      <c r="AG11" s="262"/>
      <c r="AH11" s="261">
        <f t="shared" si="7"/>
        <v>0</v>
      </c>
      <c r="AI11" s="262"/>
      <c r="AJ11" s="262"/>
      <c r="AK11" s="261">
        <f t="shared" si="8"/>
        <v>0</v>
      </c>
      <c r="AL11" s="262"/>
      <c r="AM11" s="262"/>
      <c r="AN11" s="261">
        <f t="shared" si="9"/>
        <v>0</v>
      </c>
      <c r="AO11" s="262"/>
      <c r="AP11" s="262"/>
      <c r="AQ11" s="261">
        <f t="shared" si="10"/>
        <v>0</v>
      </c>
    </row>
    <row r="12" spans="1:43" ht="18" customHeight="1">
      <c r="A12" s="252">
        <v>2</v>
      </c>
      <c r="B12" s="253"/>
      <c r="C12" s="254"/>
      <c r="D12" s="254"/>
      <c r="E12" s="255" t="s">
        <v>873</v>
      </c>
      <c r="F12" s="255"/>
      <c r="G12" s="255" t="s">
        <v>875</v>
      </c>
      <c r="H12" s="256"/>
      <c r="I12" s="256"/>
      <c r="J12" s="64"/>
      <c r="K12" s="263"/>
      <c r="L12" s="259"/>
      <c r="M12" s="276">
        <f t="shared" si="0"/>
        <v>3.6657534246575341</v>
      </c>
      <c r="N12" s="260">
        <v>42736</v>
      </c>
      <c r="O12" s="260">
        <v>44074</v>
      </c>
      <c r="P12" s="261">
        <f t="shared" si="1"/>
        <v>1338</v>
      </c>
      <c r="Q12" s="262"/>
      <c r="R12" s="262"/>
      <c r="S12" s="261">
        <f t="shared" si="2"/>
        <v>0</v>
      </c>
      <c r="T12" s="262"/>
      <c r="U12" s="262"/>
      <c r="V12" s="261">
        <f t="shared" si="3"/>
        <v>0</v>
      </c>
      <c r="W12" s="262"/>
      <c r="X12" s="262"/>
      <c r="Y12" s="261">
        <f t="shared" si="4"/>
        <v>0</v>
      </c>
      <c r="Z12" s="262"/>
      <c r="AA12" s="262"/>
      <c r="AB12" s="261">
        <f t="shared" si="5"/>
        <v>0</v>
      </c>
      <c r="AC12" s="262"/>
      <c r="AD12" s="262"/>
      <c r="AE12" s="261">
        <f t="shared" si="6"/>
        <v>0</v>
      </c>
      <c r="AF12" s="262"/>
      <c r="AG12" s="262"/>
      <c r="AH12" s="261">
        <f t="shared" si="7"/>
        <v>0</v>
      </c>
      <c r="AI12" s="262"/>
      <c r="AJ12" s="262"/>
      <c r="AK12" s="261">
        <f t="shared" si="8"/>
        <v>0</v>
      </c>
      <c r="AL12" s="262"/>
      <c r="AM12" s="262"/>
      <c r="AN12" s="261">
        <f t="shared" si="9"/>
        <v>0</v>
      </c>
      <c r="AO12" s="262"/>
      <c r="AP12" s="262"/>
      <c r="AQ12" s="261">
        <f t="shared" si="10"/>
        <v>0</v>
      </c>
    </row>
    <row r="13" spans="1:43" ht="18" customHeight="1">
      <c r="A13" s="252">
        <v>3</v>
      </c>
      <c r="B13" s="253"/>
      <c r="C13" s="254"/>
      <c r="D13" s="254"/>
      <c r="E13" s="255" t="s">
        <v>873</v>
      </c>
      <c r="F13" s="255"/>
      <c r="G13" s="255" t="s">
        <v>875</v>
      </c>
      <c r="H13" s="256"/>
      <c r="I13" s="256"/>
      <c r="J13" s="64"/>
      <c r="K13" s="258"/>
      <c r="L13" s="259"/>
      <c r="M13" s="276">
        <f t="shared" si="0"/>
        <v>3.6657534246575341</v>
      </c>
      <c r="N13" s="260">
        <v>42736</v>
      </c>
      <c r="O13" s="260">
        <v>44074</v>
      </c>
      <c r="P13" s="261">
        <f t="shared" si="1"/>
        <v>1338</v>
      </c>
      <c r="Q13" s="262"/>
      <c r="R13" s="262"/>
      <c r="S13" s="261">
        <f t="shared" si="2"/>
        <v>0</v>
      </c>
      <c r="T13" s="262"/>
      <c r="U13" s="262"/>
      <c r="V13" s="261">
        <f t="shared" si="3"/>
        <v>0</v>
      </c>
      <c r="W13" s="262"/>
      <c r="X13" s="262"/>
      <c r="Y13" s="261">
        <f t="shared" si="4"/>
        <v>0</v>
      </c>
      <c r="Z13" s="262"/>
      <c r="AA13" s="262"/>
      <c r="AB13" s="261">
        <f t="shared" si="5"/>
        <v>0</v>
      </c>
      <c r="AC13" s="262"/>
      <c r="AD13" s="262"/>
      <c r="AE13" s="261">
        <f t="shared" si="6"/>
        <v>0</v>
      </c>
      <c r="AF13" s="262"/>
      <c r="AG13" s="262"/>
      <c r="AH13" s="261">
        <f t="shared" si="7"/>
        <v>0</v>
      </c>
      <c r="AI13" s="262"/>
      <c r="AJ13" s="262"/>
      <c r="AK13" s="261">
        <f t="shared" si="8"/>
        <v>0</v>
      </c>
      <c r="AL13" s="262"/>
      <c r="AM13" s="262"/>
      <c r="AN13" s="261">
        <f t="shared" si="9"/>
        <v>0</v>
      </c>
      <c r="AO13" s="262"/>
      <c r="AP13" s="262"/>
      <c r="AQ13" s="261">
        <f t="shared" si="10"/>
        <v>0</v>
      </c>
    </row>
    <row r="14" spans="1:43" ht="18" customHeight="1">
      <c r="A14" s="252">
        <v>3</v>
      </c>
      <c r="B14" s="253"/>
      <c r="C14" s="254"/>
      <c r="D14" s="254"/>
      <c r="E14" s="255" t="s">
        <v>873</v>
      </c>
      <c r="F14" s="255"/>
      <c r="G14" s="255" t="s">
        <v>875</v>
      </c>
      <c r="H14" s="256"/>
      <c r="I14" s="256"/>
      <c r="J14" s="64"/>
      <c r="K14" s="263"/>
      <c r="L14" s="259"/>
      <c r="M14" s="276">
        <f t="shared" si="0"/>
        <v>3.6657534246575341</v>
      </c>
      <c r="N14" s="260">
        <v>42736</v>
      </c>
      <c r="O14" s="260">
        <v>44074</v>
      </c>
      <c r="P14" s="261">
        <f t="shared" si="1"/>
        <v>1338</v>
      </c>
      <c r="Q14" s="262"/>
      <c r="R14" s="262"/>
      <c r="S14" s="261">
        <f t="shared" si="2"/>
        <v>0</v>
      </c>
      <c r="T14" s="262"/>
      <c r="U14" s="262"/>
      <c r="V14" s="261">
        <f t="shared" si="3"/>
        <v>0</v>
      </c>
      <c r="W14" s="262"/>
      <c r="X14" s="262"/>
      <c r="Y14" s="261">
        <f t="shared" si="4"/>
        <v>0</v>
      </c>
      <c r="Z14" s="262"/>
      <c r="AA14" s="262"/>
      <c r="AB14" s="261">
        <f t="shared" si="5"/>
        <v>0</v>
      </c>
      <c r="AC14" s="262"/>
      <c r="AD14" s="262"/>
      <c r="AE14" s="261">
        <f t="shared" si="6"/>
        <v>0</v>
      </c>
      <c r="AF14" s="262"/>
      <c r="AG14" s="262"/>
      <c r="AH14" s="261">
        <f t="shared" si="7"/>
        <v>0</v>
      </c>
      <c r="AI14" s="262"/>
      <c r="AJ14" s="262"/>
      <c r="AK14" s="261">
        <f t="shared" si="8"/>
        <v>0</v>
      </c>
      <c r="AL14" s="262"/>
      <c r="AM14" s="262"/>
      <c r="AN14" s="261">
        <f t="shared" si="9"/>
        <v>0</v>
      </c>
      <c r="AO14" s="262"/>
      <c r="AP14" s="262"/>
      <c r="AQ14" s="261">
        <f t="shared" si="10"/>
        <v>0</v>
      </c>
    </row>
    <row r="15" spans="1:43" ht="18" customHeight="1">
      <c r="A15" s="252">
        <v>3</v>
      </c>
      <c r="B15" s="253"/>
      <c r="C15" s="254"/>
      <c r="D15" s="254"/>
      <c r="E15" s="255" t="s">
        <v>873</v>
      </c>
      <c r="F15" s="255"/>
      <c r="G15" s="255" t="s">
        <v>875</v>
      </c>
      <c r="H15" s="256"/>
      <c r="I15" s="256"/>
      <c r="J15" s="64"/>
      <c r="K15" s="263"/>
      <c r="L15" s="259"/>
      <c r="M15" s="276">
        <f t="shared" si="0"/>
        <v>3.6657534246575341</v>
      </c>
      <c r="N15" s="260">
        <v>42736</v>
      </c>
      <c r="O15" s="260">
        <v>44074</v>
      </c>
      <c r="P15" s="261">
        <f t="shared" si="1"/>
        <v>1338</v>
      </c>
      <c r="Q15" s="262"/>
      <c r="R15" s="262"/>
      <c r="S15" s="261">
        <f t="shared" si="2"/>
        <v>0</v>
      </c>
      <c r="T15" s="262"/>
      <c r="U15" s="262"/>
      <c r="V15" s="261">
        <f t="shared" si="3"/>
        <v>0</v>
      </c>
      <c r="W15" s="262"/>
      <c r="X15" s="262"/>
      <c r="Y15" s="261">
        <f t="shared" si="4"/>
        <v>0</v>
      </c>
      <c r="Z15" s="262"/>
      <c r="AA15" s="262"/>
      <c r="AB15" s="261">
        <f t="shared" si="5"/>
        <v>0</v>
      </c>
      <c r="AC15" s="262"/>
      <c r="AD15" s="262"/>
      <c r="AE15" s="261">
        <f t="shared" si="6"/>
        <v>0</v>
      </c>
      <c r="AF15" s="262"/>
      <c r="AG15" s="262"/>
      <c r="AH15" s="261">
        <f t="shared" si="7"/>
        <v>0</v>
      </c>
      <c r="AI15" s="262"/>
      <c r="AJ15" s="262"/>
      <c r="AK15" s="261">
        <f t="shared" si="8"/>
        <v>0</v>
      </c>
      <c r="AL15" s="262"/>
      <c r="AM15" s="262"/>
      <c r="AN15" s="261">
        <f t="shared" si="9"/>
        <v>0</v>
      </c>
      <c r="AO15" s="262"/>
      <c r="AP15" s="262"/>
      <c r="AQ15" s="261">
        <f t="shared" si="10"/>
        <v>0</v>
      </c>
    </row>
    <row r="16" spans="1:43" ht="18" customHeight="1">
      <c r="A16" s="252">
        <v>3</v>
      </c>
      <c r="B16" s="253"/>
      <c r="C16" s="254"/>
      <c r="D16" s="254"/>
      <c r="E16" s="255" t="s">
        <v>873</v>
      </c>
      <c r="F16" s="255"/>
      <c r="G16" s="255" t="s">
        <v>875</v>
      </c>
      <c r="H16" s="256"/>
      <c r="I16" s="256"/>
      <c r="J16" s="64"/>
      <c r="K16" s="263"/>
      <c r="L16" s="259"/>
      <c r="M16" s="276">
        <f t="shared" si="0"/>
        <v>3.6657534246575341</v>
      </c>
      <c r="N16" s="260">
        <v>42736</v>
      </c>
      <c r="O16" s="260">
        <v>44074</v>
      </c>
      <c r="P16" s="261">
        <f t="shared" si="1"/>
        <v>1338</v>
      </c>
      <c r="Q16" s="262"/>
      <c r="R16" s="262"/>
      <c r="S16" s="261">
        <f t="shared" si="2"/>
        <v>0</v>
      </c>
      <c r="T16" s="262"/>
      <c r="U16" s="262"/>
      <c r="V16" s="261">
        <f t="shared" si="3"/>
        <v>0</v>
      </c>
      <c r="W16" s="262"/>
      <c r="X16" s="262"/>
      <c r="Y16" s="261">
        <f t="shared" si="4"/>
        <v>0</v>
      </c>
      <c r="Z16" s="262"/>
      <c r="AA16" s="262"/>
      <c r="AB16" s="261">
        <f t="shared" si="5"/>
        <v>0</v>
      </c>
      <c r="AC16" s="262"/>
      <c r="AD16" s="262"/>
      <c r="AE16" s="261">
        <f t="shared" si="6"/>
        <v>0</v>
      </c>
      <c r="AF16" s="262"/>
      <c r="AG16" s="262"/>
      <c r="AH16" s="261">
        <f t="shared" si="7"/>
        <v>0</v>
      </c>
      <c r="AI16" s="262"/>
      <c r="AJ16" s="262"/>
      <c r="AK16" s="261">
        <f t="shared" si="8"/>
        <v>0</v>
      </c>
      <c r="AL16" s="262"/>
      <c r="AM16" s="262"/>
      <c r="AN16" s="261">
        <f t="shared" si="9"/>
        <v>0</v>
      </c>
      <c r="AO16" s="262"/>
      <c r="AP16" s="262"/>
      <c r="AQ16" s="261">
        <f t="shared" si="10"/>
        <v>0</v>
      </c>
    </row>
    <row r="17" spans="1:43" ht="18" customHeight="1">
      <c r="A17" s="252">
        <v>3</v>
      </c>
      <c r="B17" s="253"/>
      <c r="C17" s="254"/>
      <c r="D17" s="254"/>
      <c r="E17" s="255" t="s">
        <v>873</v>
      </c>
      <c r="F17" s="255"/>
      <c r="G17" s="255" t="s">
        <v>874</v>
      </c>
      <c r="H17" s="256"/>
      <c r="I17" s="256"/>
      <c r="J17" s="64"/>
      <c r="K17" s="263"/>
      <c r="L17" s="259"/>
      <c r="M17" s="276">
        <f t="shared" si="0"/>
        <v>3.6657534246575341</v>
      </c>
      <c r="N17" s="260">
        <v>42736</v>
      </c>
      <c r="O17" s="260">
        <v>44074</v>
      </c>
      <c r="P17" s="261">
        <f t="shared" si="1"/>
        <v>1338</v>
      </c>
      <c r="Q17" s="262"/>
      <c r="R17" s="262"/>
      <c r="S17" s="261">
        <f t="shared" si="2"/>
        <v>0</v>
      </c>
      <c r="T17" s="262"/>
      <c r="U17" s="262"/>
      <c r="V17" s="261">
        <f t="shared" si="3"/>
        <v>0</v>
      </c>
      <c r="W17" s="262"/>
      <c r="X17" s="262"/>
      <c r="Y17" s="261">
        <f t="shared" si="4"/>
        <v>0</v>
      </c>
      <c r="Z17" s="262"/>
      <c r="AA17" s="262"/>
      <c r="AB17" s="261">
        <f t="shared" si="5"/>
        <v>0</v>
      </c>
      <c r="AC17" s="262"/>
      <c r="AD17" s="262"/>
      <c r="AE17" s="261">
        <f t="shared" si="6"/>
        <v>0</v>
      </c>
      <c r="AF17" s="262"/>
      <c r="AG17" s="262"/>
      <c r="AH17" s="261">
        <f t="shared" si="7"/>
        <v>0</v>
      </c>
      <c r="AI17" s="262"/>
      <c r="AJ17" s="262"/>
      <c r="AK17" s="261">
        <f t="shared" si="8"/>
        <v>0</v>
      </c>
      <c r="AL17" s="262"/>
      <c r="AM17" s="262"/>
      <c r="AN17" s="261">
        <f t="shared" si="9"/>
        <v>0</v>
      </c>
      <c r="AO17" s="262"/>
      <c r="AP17" s="262"/>
      <c r="AQ17" s="261">
        <f t="shared" si="10"/>
        <v>0</v>
      </c>
    </row>
    <row r="18" spans="1:43" ht="18" customHeight="1">
      <c r="A18" s="252">
        <v>3</v>
      </c>
      <c r="B18" s="252"/>
      <c r="C18" s="264"/>
      <c r="D18" s="264"/>
      <c r="E18" s="265" t="s">
        <v>873</v>
      </c>
      <c r="F18" s="265"/>
      <c r="G18" s="265"/>
      <c r="H18" s="266"/>
      <c r="I18" s="266"/>
      <c r="J18" s="64"/>
      <c r="K18" s="263"/>
      <c r="L18" s="259"/>
      <c r="M18" s="267"/>
      <c r="N18" s="262"/>
      <c r="O18" s="262"/>
      <c r="P18" s="268"/>
      <c r="Q18" s="262"/>
      <c r="R18" s="262"/>
      <c r="S18" s="268"/>
      <c r="T18" s="262"/>
      <c r="U18" s="262"/>
      <c r="V18" s="268"/>
      <c r="W18" s="262"/>
      <c r="X18" s="262"/>
      <c r="Y18" s="268"/>
      <c r="Z18" s="262"/>
      <c r="AA18" s="262"/>
      <c r="AB18" s="268"/>
      <c r="AC18" s="262"/>
      <c r="AD18" s="262"/>
      <c r="AE18" s="268"/>
      <c r="AF18" s="262"/>
      <c r="AG18" s="262"/>
      <c r="AH18" s="268"/>
      <c r="AI18" s="262"/>
      <c r="AJ18" s="262"/>
      <c r="AK18" s="268"/>
      <c r="AL18" s="262"/>
      <c r="AM18" s="262"/>
      <c r="AN18" s="268"/>
      <c r="AO18" s="262"/>
      <c r="AP18" s="262"/>
      <c r="AQ18" s="268"/>
    </row>
    <row r="19" spans="1:43" ht="18" customHeight="1">
      <c r="A19" s="252"/>
      <c r="B19" s="269"/>
      <c r="C19" s="270"/>
      <c r="D19" s="270"/>
      <c r="E19" s="265"/>
      <c r="F19" s="265"/>
      <c r="G19" s="265"/>
      <c r="H19" s="266"/>
      <c r="I19" s="266"/>
      <c r="J19" s="64"/>
      <c r="K19" s="263"/>
      <c r="L19" s="259"/>
      <c r="M19" s="267"/>
      <c r="N19" s="262"/>
      <c r="O19" s="262"/>
      <c r="P19" s="268"/>
      <c r="Q19" s="262"/>
      <c r="R19" s="262"/>
      <c r="S19" s="268"/>
      <c r="T19" s="262"/>
      <c r="U19" s="262"/>
      <c r="V19" s="268"/>
      <c r="W19" s="262"/>
      <c r="X19" s="262"/>
      <c r="Y19" s="268"/>
      <c r="Z19" s="262"/>
      <c r="AA19" s="262"/>
      <c r="AB19" s="268"/>
      <c r="AC19" s="262"/>
      <c r="AD19" s="262"/>
      <c r="AE19" s="268"/>
      <c r="AF19" s="262"/>
      <c r="AG19" s="262"/>
      <c r="AH19" s="268"/>
      <c r="AI19" s="262"/>
      <c r="AJ19" s="262"/>
      <c r="AK19" s="268"/>
      <c r="AL19" s="262"/>
      <c r="AM19" s="262"/>
      <c r="AN19" s="268"/>
      <c r="AO19" s="262"/>
      <c r="AP19" s="262"/>
      <c r="AQ19" s="268"/>
    </row>
    <row r="20" spans="1:43" ht="18" customHeight="1">
      <c r="A20" s="252"/>
      <c r="B20" s="269"/>
      <c r="C20" s="270"/>
      <c r="D20" s="270"/>
      <c r="E20" s="265"/>
      <c r="F20" s="265"/>
      <c r="G20" s="265"/>
      <c r="H20" s="266"/>
      <c r="I20" s="266"/>
      <c r="J20" s="64"/>
      <c r="K20" s="263"/>
      <c r="L20" s="259"/>
      <c r="M20" s="267"/>
      <c r="N20" s="262"/>
      <c r="O20" s="262"/>
      <c r="P20" s="268"/>
      <c r="Q20" s="262"/>
      <c r="R20" s="262"/>
      <c r="S20" s="268"/>
      <c r="T20" s="262"/>
      <c r="U20" s="262"/>
      <c r="V20" s="268"/>
      <c r="W20" s="262"/>
      <c r="X20" s="262"/>
      <c r="Y20" s="268"/>
      <c r="Z20" s="262"/>
      <c r="AA20" s="262"/>
      <c r="AB20" s="268"/>
      <c r="AC20" s="262"/>
      <c r="AD20" s="262"/>
      <c r="AE20" s="268"/>
      <c r="AF20" s="262"/>
      <c r="AG20" s="262"/>
      <c r="AH20" s="268"/>
      <c r="AI20" s="262"/>
      <c r="AJ20" s="262"/>
      <c r="AK20" s="268"/>
      <c r="AL20" s="262"/>
      <c r="AM20" s="262"/>
      <c r="AN20" s="268"/>
      <c r="AO20" s="262"/>
      <c r="AP20" s="262"/>
      <c r="AQ20" s="268"/>
    </row>
    <row r="21" spans="1:43" ht="18" customHeight="1">
      <c r="A21" s="252"/>
      <c r="B21" s="269"/>
      <c r="C21" s="270"/>
      <c r="D21" s="270"/>
      <c r="E21" s="265"/>
      <c r="F21" s="265"/>
      <c r="G21" s="265"/>
      <c r="H21" s="266"/>
      <c r="I21" s="266"/>
      <c r="J21" s="64"/>
      <c r="K21" s="263"/>
      <c r="L21" s="259"/>
      <c r="M21" s="267"/>
      <c r="N21" s="262"/>
      <c r="O21" s="262"/>
      <c r="P21" s="268"/>
      <c r="Q21" s="262"/>
      <c r="R21" s="262"/>
      <c r="S21" s="268"/>
      <c r="T21" s="262"/>
      <c r="U21" s="262"/>
      <c r="V21" s="268"/>
      <c r="W21" s="262"/>
      <c r="X21" s="262"/>
      <c r="Y21" s="268"/>
      <c r="Z21" s="262"/>
      <c r="AA21" s="262"/>
      <c r="AB21" s="268"/>
      <c r="AC21" s="262"/>
      <c r="AD21" s="262"/>
      <c r="AE21" s="268"/>
      <c r="AF21" s="262"/>
      <c r="AG21" s="262"/>
      <c r="AH21" s="268"/>
      <c r="AI21" s="262"/>
      <c r="AJ21" s="262"/>
      <c r="AK21" s="268"/>
      <c r="AL21" s="262"/>
      <c r="AM21" s="262"/>
      <c r="AN21" s="268"/>
      <c r="AO21" s="262"/>
      <c r="AP21" s="262"/>
      <c r="AQ21" s="268"/>
    </row>
    <row r="22" spans="1:43" ht="18" customHeight="1">
      <c r="A22" s="252"/>
      <c r="B22" s="269"/>
      <c r="C22" s="270"/>
      <c r="D22" s="270"/>
      <c r="E22" s="265"/>
      <c r="F22" s="265"/>
      <c r="G22" s="265"/>
      <c r="H22" s="266"/>
      <c r="I22" s="266"/>
      <c r="J22" s="64"/>
      <c r="K22" s="263"/>
      <c r="L22" s="259"/>
      <c r="M22" s="267"/>
      <c r="N22" s="262"/>
      <c r="O22" s="262"/>
      <c r="P22" s="268"/>
      <c r="Q22" s="262"/>
      <c r="R22" s="262"/>
      <c r="S22" s="268"/>
      <c r="T22" s="262"/>
      <c r="U22" s="262"/>
      <c r="V22" s="268"/>
      <c r="W22" s="262"/>
      <c r="X22" s="262"/>
      <c r="Y22" s="268"/>
      <c r="Z22" s="262"/>
      <c r="AA22" s="262"/>
      <c r="AB22" s="268"/>
      <c r="AC22" s="262"/>
      <c r="AD22" s="262"/>
      <c r="AE22" s="268"/>
      <c r="AF22" s="262"/>
      <c r="AG22" s="262"/>
      <c r="AH22" s="268"/>
      <c r="AI22" s="262"/>
      <c r="AJ22" s="262"/>
      <c r="AK22" s="268"/>
      <c r="AL22" s="262"/>
      <c r="AM22" s="262"/>
      <c r="AN22" s="268"/>
      <c r="AO22" s="262"/>
      <c r="AP22" s="262"/>
      <c r="AQ22" s="268"/>
    </row>
    <row r="23" spans="1:43" ht="18" customHeight="1">
      <c r="A23" s="252"/>
      <c r="B23" s="269"/>
      <c r="C23" s="270"/>
      <c r="D23" s="270"/>
      <c r="E23" s="265"/>
      <c r="F23" s="265"/>
      <c r="G23" s="265"/>
      <c r="H23" s="266"/>
      <c r="I23" s="266"/>
      <c r="J23" s="64"/>
      <c r="K23" s="263"/>
      <c r="L23" s="259"/>
      <c r="M23" s="267"/>
      <c r="N23" s="262"/>
      <c r="O23" s="262"/>
      <c r="P23" s="268"/>
      <c r="Q23" s="262"/>
      <c r="R23" s="262"/>
      <c r="S23" s="268"/>
      <c r="T23" s="262"/>
      <c r="U23" s="262"/>
      <c r="V23" s="268"/>
      <c r="W23" s="262"/>
      <c r="X23" s="262"/>
      <c r="Y23" s="268"/>
      <c r="Z23" s="262"/>
      <c r="AA23" s="262"/>
      <c r="AB23" s="268"/>
      <c r="AC23" s="262"/>
      <c r="AD23" s="262"/>
      <c r="AE23" s="268"/>
      <c r="AF23" s="262"/>
      <c r="AG23" s="262"/>
      <c r="AH23" s="268"/>
      <c r="AI23" s="262"/>
      <c r="AJ23" s="262"/>
      <c r="AK23" s="268"/>
      <c r="AL23" s="262"/>
      <c r="AM23" s="262"/>
      <c r="AN23" s="268"/>
      <c r="AO23" s="262"/>
      <c r="AP23" s="262"/>
      <c r="AQ23" s="268"/>
    </row>
    <row r="24" spans="1:43" ht="18" customHeight="1">
      <c r="A24" s="252"/>
      <c r="B24" s="269"/>
      <c r="C24" s="270"/>
      <c r="D24" s="270"/>
      <c r="E24" s="265"/>
      <c r="F24" s="265"/>
      <c r="G24" s="265"/>
      <c r="H24" s="266"/>
      <c r="I24" s="266"/>
      <c r="J24" s="64"/>
      <c r="K24" s="263"/>
      <c r="L24" s="259"/>
      <c r="M24" s="267"/>
      <c r="N24" s="262"/>
      <c r="O24" s="262"/>
      <c r="P24" s="268"/>
      <c r="Q24" s="262"/>
      <c r="R24" s="262"/>
      <c r="S24" s="268"/>
      <c r="T24" s="262"/>
      <c r="U24" s="262"/>
      <c r="V24" s="268"/>
      <c r="W24" s="262"/>
      <c r="X24" s="262"/>
      <c r="Y24" s="268"/>
      <c r="Z24" s="262"/>
      <c r="AA24" s="262"/>
      <c r="AB24" s="268"/>
      <c r="AC24" s="262"/>
      <c r="AD24" s="262"/>
      <c r="AE24" s="268"/>
      <c r="AF24" s="262"/>
      <c r="AG24" s="262"/>
      <c r="AH24" s="268"/>
      <c r="AI24" s="262"/>
      <c r="AJ24" s="262"/>
      <c r="AK24" s="268"/>
      <c r="AL24" s="262"/>
      <c r="AM24" s="262"/>
      <c r="AN24" s="268"/>
      <c r="AO24" s="262"/>
      <c r="AP24" s="262"/>
      <c r="AQ24" s="268"/>
    </row>
    <row r="25" spans="1:43" ht="18" customHeight="1">
      <c r="A25" s="252"/>
      <c r="B25" s="269"/>
      <c r="C25" s="270"/>
      <c r="D25" s="270"/>
      <c r="E25" s="265"/>
      <c r="F25" s="265"/>
      <c r="G25" s="265"/>
      <c r="H25" s="266"/>
      <c r="I25" s="266"/>
      <c r="J25" s="64"/>
      <c r="K25" s="263"/>
      <c r="L25" s="259"/>
      <c r="M25" s="267"/>
      <c r="N25" s="262"/>
      <c r="O25" s="262"/>
      <c r="P25" s="268"/>
      <c r="Q25" s="262"/>
      <c r="R25" s="262"/>
      <c r="S25" s="268"/>
      <c r="T25" s="262"/>
      <c r="U25" s="262"/>
      <c r="V25" s="268"/>
      <c r="W25" s="262"/>
      <c r="X25" s="262"/>
      <c r="Y25" s="268"/>
      <c r="Z25" s="262"/>
      <c r="AA25" s="262"/>
      <c r="AB25" s="268"/>
      <c r="AC25" s="262"/>
      <c r="AD25" s="262"/>
      <c r="AE25" s="268"/>
      <c r="AF25" s="262"/>
      <c r="AG25" s="262"/>
      <c r="AH25" s="268"/>
      <c r="AI25" s="262"/>
      <c r="AJ25" s="262"/>
      <c r="AK25" s="268"/>
      <c r="AL25" s="262"/>
      <c r="AM25" s="262"/>
      <c r="AN25" s="268"/>
      <c r="AO25" s="262"/>
      <c r="AP25" s="262"/>
      <c r="AQ25" s="268"/>
    </row>
    <row r="26" spans="1:43" ht="18" customHeight="1">
      <c r="A26" s="252"/>
      <c r="B26" s="269"/>
      <c r="C26" s="270"/>
      <c r="D26" s="270"/>
      <c r="E26" s="265"/>
      <c r="F26" s="265"/>
      <c r="G26" s="265"/>
      <c r="H26" s="266"/>
      <c r="I26" s="266"/>
      <c r="J26" s="64"/>
      <c r="K26" s="263"/>
      <c r="L26" s="259"/>
      <c r="M26" s="267"/>
      <c r="N26" s="262"/>
      <c r="O26" s="262"/>
      <c r="P26" s="268"/>
      <c r="Q26" s="262"/>
      <c r="R26" s="262"/>
      <c r="S26" s="268"/>
      <c r="T26" s="262"/>
      <c r="U26" s="262"/>
      <c r="V26" s="268"/>
      <c r="W26" s="262"/>
      <c r="X26" s="262"/>
      <c r="Y26" s="268"/>
      <c r="Z26" s="262"/>
      <c r="AA26" s="262"/>
      <c r="AB26" s="268"/>
      <c r="AC26" s="262"/>
      <c r="AD26" s="262"/>
      <c r="AE26" s="268"/>
      <c r="AF26" s="262"/>
      <c r="AG26" s="262"/>
      <c r="AH26" s="268"/>
      <c r="AI26" s="262"/>
      <c r="AJ26" s="262"/>
      <c r="AK26" s="268"/>
      <c r="AL26" s="262"/>
      <c r="AM26" s="262"/>
      <c r="AN26" s="268"/>
      <c r="AO26" s="262"/>
      <c r="AP26" s="262"/>
      <c r="AQ26" s="268"/>
    </row>
    <row r="27" spans="1:43" ht="18" customHeight="1">
      <c r="A27" s="252"/>
      <c r="B27" s="269"/>
      <c r="C27" s="270"/>
      <c r="D27" s="270"/>
      <c r="E27" s="265"/>
      <c r="F27" s="265"/>
      <c r="G27" s="265"/>
      <c r="H27" s="266"/>
      <c r="I27" s="266"/>
      <c r="J27" s="64"/>
      <c r="K27" s="263"/>
      <c r="L27" s="259"/>
      <c r="M27" s="267"/>
      <c r="N27" s="262"/>
      <c r="O27" s="262"/>
      <c r="P27" s="268"/>
      <c r="Q27" s="262"/>
      <c r="R27" s="262"/>
      <c r="S27" s="268"/>
      <c r="T27" s="262"/>
      <c r="U27" s="262"/>
      <c r="V27" s="268"/>
      <c r="W27" s="262"/>
      <c r="X27" s="262"/>
      <c r="Y27" s="268"/>
      <c r="Z27" s="262"/>
      <c r="AA27" s="262"/>
      <c r="AB27" s="268"/>
      <c r="AC27" s="262"/>
      <c r="AD27" s="262"/>
      <c r="AE27" s="268"/>
      <c r="AF27" s="262"/>
      <c r="AG27" s="262"/>
      <c r="AH27" s="268"/>
      <c r="AI27" s="262"/>
      <c r="AJ27" s="262"/>
      <c r="AK27" s="268"/>
      <c r="AL27" s="262"/>
      <c r="AM27" s="262"/>
      <c r="AN27" s="268"/>
      <c r="AO27" s="262"/>
      <c r="AP27" s="262"/>
      <c r="AQ27" s="268"/>
    </row>
    <row r="28" spans="1:43" ht="18" customHeight="1">
      <c r="A28" s="252"/>
      <c r="B28" s="269"/>
      <c r="C28" s="270"/>
      <c r="D28" s="270"/>
      <c r="E28" s="265"/>
      <c r="F28" s="265"/>
      <c r="G28" s="265"/>
      <c r="H28" s="266"/>
      <c r="I28" s="266"/>
      <c r="J28" s="64"/>
      <c r="K28" s="263"/>
      <c r="L28" s="259"/>
      <c r="M28" s="267"/>
      <c r="N28" s="262"/>
      <c r="O28" s="262"/>
      <c r="P28" s="268"/>
      <c r="Q28" s="262"/>
      <c r="R28" s="262"/>
      <c r="S28" s="268"/>
      <c r="T28" s="262"/>
      <c r="U28" s="262"/>
      <c r="V28" s="268"/>
      <c r="W28" s="262"/>
      <c r="X28" s="262"/>
      <c r="Y28" s="268"/>
      <c r="Z28" s="262"/>
      <c r="AA28" s="262"/>
      <c r="AB28" s="268"/>
      <c r="AC28" s="262"/>
      <c r="AD28" s="262"/>
      <c r="AE28" s="268"/>
      <c r="AF28" s="262"/>
      <c r="AG28" s="262"/>
      <c r="AH28" s="268"/>
      <c r="AI28" s="262"/>
      <c r="AJ28" s="262"/>
      <c r="AK28" s="268"/>
      <c r="AL28" s="262"/>
      <c r="AM28" s="262"/>
      <c r="AN28" s="268"/>
      <c r="AO28" s="262"/>
      <c r="AP28" s="262"/>
      <c r="AQ28" s="268"/>
    </row>
    <row r="29" spans="1:43" ht="18" customHeight="1">
      <c r="A29" s="252"/>
      <c r="B29" s="269"/>
      <c r="C29" s="270"/>
      <c r="D29" s="270"/>
      <c r="E29" s="265"/>
      <c r="F29" s="265"/>
      <c r="G29" s="265"/>
      <c r="H29" s="266"/>
      <c r="I29" s="266"/>
      <c r="J29" s="64"/>
      <c r="K29" s="263"/>
      <c r="L29" s="259"/>
      <c r="M29" s="267"/>
      <c r="N29" s="262"/>
      <c r="O29" s="262"/>
      <c r="P29" s="268"/>
      <c r="Q29" s="262"/>
      <c r="R29" s="262"/>
      <c r="S29" s="268"/>
      <c r="T29" s="262"/>
      <c r="U29" s="262"/>
      <c r="V29" s="268"/>
      <c r="W29" s="262"/>
      <c r="X29" s="262"/>
      <c r="Y29" s="268"/>
      <c r="Z29" s="262"/>
      <c r="AA29" s="262"/>
      <c r="AB29" s="268"/>
      <c r="AC29" s="262"/>
      <c r="AD29" s="262"/>
      <c r="AE29" s="268"/>
      <c r="AF29" s="262"/>
      <c r="AG29" s="262"/>
      <c r="AH29" s="268"/>
      <c r="AI29" s="262"/>
      <c r="AJ29" s="262"/>
      <c r="AK29" s="268"/>
      <c r="AL29" s="262"/>
      <c r="AM29" s="262"/>
      <c r="AN29" s="268"/>
      <c r="AO29" s="262"/>
      <c r="AP29" s="262"/>
      <c r="AQ29" s="268"/>
    </row>
    <row r="30" spans="1:43" ht="18" customHeight="1">
      <c r="A30" s="252"/>
      <c r="B30" s="269"/>
      <c r="C30" s="270"/>
      <c r="D30" s="270"/>
      <c r="E30" s="265"/>
      <c r="F30" s="265"/>
      <c r="G30" s="265"/>
      <c r="H30" s="266"/>
      <c r="I30" s="266"/>
      <c r="J30" s="64"/>
      <c r="K30" s="263"/>
      <c r="L30" s="259"/>
      <c r="M30" s="267"/>
      <c r="N30" s="262"/>
      <c r="O30" s="262"/>
      <c r="P30" s="268"/>
      <c r="Q30" s="262"/>
      <c r="R30" s="262"/>
      <c r="S30" s="268"/>
      <c r="T30" s="262"/>
      <c r="U30" s="262"/>
      <c r="V30" s="268"/>
      <c r="W30" s="262"/>
      <c r="X30" s="262"/>
      <c r="Y30" s="268"/>
      <c r="Z30" s="262"/>
      <c r="AA30" s="262"/>
      <c r="AB30" s="268"/>
      <c r="AC30" s="262"/>
      <c r="AD30" s="262"/>
      <c r="AE30" s="268"/>
      <c r="AF30" s="262"/>
      <c r="AG30" s="262"/>
      <c r="AH30" s="268"/>
      <c r="AI30" s="262"/>
      <c r="AJ30" s="262"/>
      <c r="AK30" s="268"/>
      <c r="AL30" s="262"/>
      <c r="AM30" s="262"/>
      <c r="AN30" s="268"/>
      <c r="AO30" s="262"/>
      <c r="AP30" s="262"/>
      <c r="AQ30" s="268"/>
    </row>
    <row r="31" spans="1:43" ht="18" customHeight="1">
      <c r="A31" s="252"/>
      <c r="B31" s="269"/>
      <c r="C31" s="270"/>
      <c r="D31" s="270"/>
      <c r="E31" s="265"/>
      <c r="F31" s="265"/>
      <c r="G31" s="265"/>
      <c r="H31" s="266"/>
      <c r="I31" s="266"/>
      <c r="J31" s="64"/>
      <c r="K31" s="263"/>
      <c r="L31" s="259"/>
      <c r="M31" s="267"/>
      <c r="N31" s="262"/>
      <c r="O31" s="262"/>
      <c r="P31" s="268"/>
      <c r="Q31" s="262"/>
      <c r="R31" s="262"/>
      <c r="S31" s="268"/>
      <c r="T31" s="262"/>
      <c r="U31" s="262"/>
      <c r="V31" s="268"/>
      <c r="W31" s="262"/>
      <c r="X31" s="262"/>
      <c r="Y31" s="268"/>
      <c r="Z31" s="262"/>
      <c r="AA31" s="262"/>
      <c r="AB31" s="268"/>
      <c r="AC31" s="262"/>
      <c r="AD31" s="262"/>
      <c r="AE31" s="268"/>
      <c r="AF31" s="262"/>
      <c r="AG31" s="262"/>
      <c r="AH31" s="268"/>
      <c r="AI31" s="262"/>
      <c r="AJ31" s="262"/>
      <c r="AK31" s="268"/>
      <c r="AL31" s="262"/>
      <c r="AM31" s="262"/>
      <c r="AN31" s="268"/>
      <c r="AO31" s="262"/>
      <c r="AP31" s="262"/>
      <c r="AQ31" s="268"/>
    </row>
    <row r="32" spans="1:43" ht="18" customHeight="1">
      <c r="A32" s="252"/>
      <c r="B32" s="269"/>
      <c r="C32" s="270"/>
      <c r="D32" s="270"/>
      <c r="E32" s="265"/>
      <c r="F32" s="265"/>
      <c r="G32" s="265"/>
      <c r="H32" s="266"/>
      <c r="I32" s="266"/>
      <c r="J32" s="64"/>
      <c r="K32" s="263"/>
      <c r="L32" s="259"/>
      <c r="M32" s="267"/>
      <c r="N32" s="262"/>
      <c r="O32" s="262"/>
      <c r="P32" s="268"/>
      <c r="Q32" s="262"/>
      <c r="R32" s="262"/>
      <c r="S32" s="268"/>
      <c r="T32" s="262"/>
      <c r="U32" s="262"/>
      <c r="V32" s="268"/>
      <c r="W32" s="262"/>
      <c r="X32" s="262"/>
      <c r="Y32" s="268"/>
      <c r="Z32" s="262"/>
      <c r="AA32" s="262"/>
      <c r="AB32" s="268"/>
      <c r="AC32" s="262"/>
      <c r="AD32" s="262"/>
      <c r="AE32" s="268"/>
      <c r="AF32" s="262"/>
      <c r="AG32" s="262"/>
      <c r="AH32" s="268"/>
      <c r="AI32" s="262"/>
      <c r="AJ32" s="262"/>
      <c r="AK32" s="268"/>
      <c r="AL32" s="262"/>
      <c r="AM32" s="262"/>
      <c r="AN32" s="268"/>
      <c r="AO32" s="262"/>
      <c r="AP32" s="262"/>
      <c r="AQ32" s="268"/>
    </row>
    <row r="33" spans="1:43" ht="18" customHeight="1">
      <c r="A33" s="252"/>
      <c r="B33" s="269"/>
      <c r="C33" s="270"/>
      <c r="D33" s="270"/>
      <c r="E33" s="265"/>
      <c r="F33" s="265"/>
      <c r="G33" s="265"/>
      <c r="H33" s="266"/>
      <c r="I33" s="266"/>
      <c r="J33" s="64"/>
      <c r="K33" s="263"/>
      <c r="L33" s="259"/>
      <c r="M33" s="267"/>
      <c r="N33" s="262"/>
      <c r="O33" s="262"/>
      <c r="P33" s="268"/>
      <c r="Q33" s="262"/>
      <c r="R33" s="262"/>
      <c r="S33" s="268"/>
      <c r="T33" s="262"/>
      <c r="U33" s="262"/>
      <c r="V33" s="268"/>
      <c r="W33" s="262"/>
      <c r="X33" s="262"/>
      <c r="Y33" s="268"/>
      <c r="Z33" s="262"/>
      <c r="AA33" s="262"/>
      <c r="AB33" s="268"/>
      <c r="AC33" s="262"/>
      <c r="AD33" s="262"/>
      <c r="AE33" s="268"/>
      <c r="AF33" s="262"/>
      <c r="AG33" s="262"/>
      <c r="AH33" s="268"/>
      <c r="AI33" s="262"/>
      <c r="AJ33" s="262"/>
      <c r="AK33" s="268"/>
      <c r="AL33" s="262"/>
      <c r="AM33" s="262"/>
      <c r="AN33" s="268"/>
      <c r="AO33" s="262"/>
      <c r="AP33" s="262"/>
      <c r="AQ33" s="268"/>
    </row>
    <row r="34" spans="1:43" ht="18" customHeight="1">
      <c r="A34" s="252"/>
      <c r="B34" s="269"/>
      <c r="C34" s="270"/>
      <c r="D34" s="270"/>
      <c r="E34" s="265"/>
      <c r="F34" s="265"/>
      <c r="G34" s="265"/>
      <c r="H34" s="266"/>
      <c r="I34" s="266"/>
      <c r="J34" s="64"/>
      <c r="K34" s="263"/>
      <c r="L34" s="259"/>
      <c r="M34" s="267"/>
      <c r="N34" s="262"/>
      <c r="O34" s="262"/>
      <c r="P34" s="268"/>
      <c r="Q34" s="262"/>
      <c r="R34" s="262"/>
      <c r="S34" s="268"/>
      <c r="T34" s="262"/>
      <c r="U34" s="262"/>
      <c r="V34" s="268"/>
      <c r="W34" s="262"/>
      <c r="X34" s="262"/>
      <c r="Y34" s="268"/>
      <c r="Z34" s="262"/>
      <c r="AA34" s="262"/>
      <c r="AB34" s="268"/>
      <c r="AC34" s="262"/>
      <c r="AD34" s="262"/>
      <c r="AE34" s="268"/>
      <c r="AF34" s="262"/>
      <c r="AG34" s="262"/>
      <c r="AH34" s="268"/>
      <c r="AI34" s="262"/>
      <c r="AJ34" s="262"/>
      <c r="AK34" s="268"/>
      <c r="AL34" s="262"/>
      <c r="AM34" s="262"/>
      <c r="AN34" s="268"/>
      <c r="AO34" s="262"/>
      <c r="AP34" s="262"/>
      <c r="AQ34" s="268"/>
    </row>
    <row r="35" spans="1:43" ht="18" customHeight="1">
      <c r="A35" s="252"/>
      <c r="B35" s="269"/>
      <c r="C35" s="270"/>
      <c r="D35" s="270"/>
      <c r="E35" s="265"/>
      <c r="F35" s="265"/>
      <c r="G35" s="265"/>
      <c r="H35" s="266"/>
      <c r="I35" s="266"/>
      <c r="J35" s="64"/>
      <c r="K35" s="263"/>
      <c r="L35" s="259"/>
      <c r="M35" s="267"/>
      <c r="N35" s="262"/>
      <c r="O35" s="262"/>
      <c r="P35" s="268"/>
      <c r="Q35" s="262"/>
      <c r="R35" s="262"/>
      <c r="S35" s="268"/>
      <c r="T35" s="262"/>
      <c r="U35" s="262"/>
      <c r="V35" s="268"/>
      <c r="W35" s="262"/>
      <c r="X35" s="262"/>
      <c r="Y35" s="268"/>
      <c r="Z35" s="262"/>
      <c r="AA35" s="262"/>
      <c r="AB35" s="268"/>
      <c r="AC35" s="262"/>
      <c r="AD35" s="262"/>
      <c r="AE35" s="268"/>
      <c r="AF35" s="262"/>
      <c r="AG35" s="262"/>
      <c r="AH35" s="268"/>
      <c r="AI35" s="262"/>
      <c r="AJ35" s="262"/>
      <c r="AK35" s="268"/>
      <c r="AL35" s="262"/>
      <c r="AM35" s="262"/>
      <c r="AN35" s="268"/>
      <c r="AO35" s="262"/>
      <c r="AP35" s="262"/>
      <c r="AQ35" s="268"/>
    </row>
    <row r="36" spans="1:43" ht="18" customHeight="1">
      <c r="A36" s="252"/>
      <c r="B36" s="269"/>
      <c r="C36" s="270"/>
      <c r="D36" s="270"/>
      <c r="E36" s="265"/>
      <c r="F36" s="265"/>
      <c r="G36" s="265"/>
      <c r="H36" s="266"/>
      <c r="I36" s="266"/>
      <c r="J36" s="64"/>
      <c r="K36" s="263"/>
      <c r="L36" s="259"/>
      <c r="M36" s="267"/>
      <c r="N36" s="262"/>
      <c r="O36" s="262"/>
      <c r="P36" s="268"/>
      <c r="Q36" s="262"/>
      <c r="R36" s="262"/>
      <c r="S36" s="268"/>
      <c r="T36" s="262"/>
      <c r="U36" s="262"/>
      <c r="V36" s="268"/>
      <c r="W36" s="262"/>
      <c r="X36" s="262"/>
      <c r="Y36" s="268"/>
      <c r="Z36" s="262"/>
      <c r="AA36" s="262"/>
      <c r="AB36" s="268"/>
      <c r="AC36" s="262"/>
      <c r="AD36" s="262"/>
      <c r="AE36" s="268"/>
      <c r="AF36" s="262"/>
      <c r="AG36" s="262"/>
      <c r="AH36" s="268"/>
      <c r="AI36" s="262"/>
      <c r="AJ36" s="262"/>
      <c r="AK36" s="268"/>
      <c r="AL36" s="262"/>
      <c r="AM36" s="262"/>
      <c r="AN36" s="268"/>
      <c r="AO36" s="262"/>
      <c r="AP36" s="262"/>
      <c r="AQ36" s="268"/>
    </row>
    <row r="37" spans="1:43" ht="18" customHeight="1">
      <c r="A37" s="252"/>
      <c r="B37" s="269"/>
      <c r="C37" s="270"/>
      <c r="D37" s="270"/>
      <c r="E37" s="265"/>
      <c r="F37" s="265"/>
      <c r="G37" s="265"/>
      <c r="H37" s="266"/>
      <c r="I37" s="266"/>
      <c r="J37" s="64"/>
      <c r="K37" s="263"/>
      <c r="L37" s="259"/>
      <c r="M37" s="267"/>
      <c r="N37" s="262"/>
      <c r="O37" s="262"/>
      <c r="P37" s="268"/>
      <c r="Q37" s="262"/>
      <c r="R37" s="262"/>
      <c r="S37" s="268"/>
      <c r="T37" s="262"/>
      <c r="U37" s="262"/>
      <c r="V37" s="268"/>
      <c r="W37" s="262"/>
      <c r="X37" s="262"/>
      <c r="Y37" s="268"/>
      <c r="Z37" s="262"/>
      <c r="AA37" s="262"/>
      <c r="AB37" s="268"/>
      <c r="AC37" s="262"/>
      <c r="AD37" s="262"/>
      <c r="AE37" s="268"/>
      <c r="AF37" s="262"/>
      <c r="AG37" s="262"/>
      <c r="AH37" s="268"/>
      <c r="AI37" s="262"/>
      <c r="AJ37" s="262"/>
      <c r="AK37" s="268"/>
      <c r="AL37" s="262"/>
      <c r="AM37" s="262"/>
      <c r="AN37" s="268"/>
      <c r="AO37" s="262"/>
      <c r="AP37" s="262"/>
      <c r="AQ37" s="268"/>
    </row>
    <row r="38" spans="1:43" ht="18" customHeight="1">
      <c r="A38" s="252"/>
      <c r="B38" s="269"/>
      <c r="C38" s="270"/>
      <c r="D38" s="270"/>
      <c r="E38" s="265"/>
      <c r="F38" s="265"/>
      <c r="G38" s="265"/>
      <c r="H38" s="266"/>
      <c r="I38" s="266"/>
      <c r="J38" s="64"/>
      <c r="K38" s="263"/>
      <c r="L38" s="259"/>
      <c r="M38" s="267"/>
      <c r="N38" s="262"/>
      <c r="O38" s="262"/>
      <c r="P38" s="268"/>
      <c r="Q38" s="262"/>
      <c r="R38" s="262"/>
      <c r="S38" s="268"/>
      <c r="T38" s="262"/>
      <c r="U38" s="262"/>
      <c r="V38" s="268"/>
      <c r="W38" s="262"/>
      <c r="X38" s="262"/>
      <c r="Y38" s="268"/>
      <c r="Z38" s="262"/>
      <c r="AA38" s="262"/>
      <c r="AB38" s="268"/>
      <c r="AC38" s="262"/>
      <c r="AD38" s="262"/>
      <c r="AE38" s="268"/>
      <c r="AF38" s="262"/>
      <c r="AG38" s="262"/>
      <c r="AH38" s="268"/>
      <c r="AI38" s="262"/>
      <c r="AJ38" s="262"/>
      <c r="AK38" s="268"/>
      <c r="AL38" s="262"/>
      <c r="AM38" s="262"/>
      <c r="AN38" s="268"/>
      <c r="AO38" s="262"/>
      <c r="AP38" s="262"/>
      <c r="AQ38" s="268"/>
    </row>
    <row r="39" spans="1:43" ht="18" customHeight="1">
      <c r="A39" s="252"/>
      <c r="B39" s="269"/>
      <c r="C39" s="270"/>
      <c r="D39" s="270"/>
      <c r="E39" s="265"/>
      <c r="F39" s="265"/>
      <c r="G39" s="265"/>
      <c r="H39" s="266"/>
      <c r="I39" s="266"/>
      <c r="J39" s="64"/>
      <c r="K39" s="263"/>
      <c r="L39" s="259"/>
      <c r="M39" s="267"/>
      <c r="N39" s="262"/>
      <c r="O39" s="262"/>
      <c r="P39" s="268"/>
      <c r="Q39" s="262"/>
      <c r="R39" s="262"/>
      <c r="S39" s="268"/>
      <c r="T39" s="262"/>
      <c r="U39" s="262"/>
      <c r="V39" s="268"/>
      <c r="W39" s="262"/>
      <c r="X39" s="262"/>
      <c r="Y39" s="268"/>
      <c r="Z39" s="262"/>
      <c r="AA39" s="262"/>
      <c r="AB39" s="268"/>
      <c r="AC39" s="262"/>
      <c r="AD39" s="262"/>
      <c r="AE39" s="268"/>
      <c r="AF39" s="262"/>
      <c r="AG39" s="262"/>
      <c r="AH39" s="268"/>
      <c r="AI39" s="262"/>
      <c r="AJ39" s="262"/>
      <c r="AK39" s="268"/>
      <c r="AL39" s="262"/>
      <c r="AM39" s="262"/>
      <c r="AN39" s="268"/>
      <c r="AO39" s="262"/>
      <c r="AP39" s="262"/>
      <c r="AQ39" s="268"/>
    </row>
    <row r="40" spans="1:43" ht="18" customHeight="1">
      <c r="A40" s="252"/>
      <c r="B40" s="269"/>
      <c r="C40" s="270"/>
      <c r="D40" s="270"/>
      <c r="E40" s="265"/>
      <c r="F40" s="265"/>
      <c r="G40" s="265"/>
      <c r="H40" s="266"/>
      <c r="I40" s="266"/>
      <c r="J40" s="64"/>
      <c r="K40" s="263"/>
      <c r="L40" s="259"/>
      <c r="M40" s="267"/>
      <c r="N40" s="262"/>
      <c r="O40" s="262"/>
      <c r="P40" s="268"/>
      <c r="Q40" s="262"/>
      <c r="R40" s="262"/>
      <c r="S40" s="268"/>
      <c r="T40" s="262"/>
      <c r="U40" s="262"/>
      <c r="V40" s="268"/>
      <c r="W40" s="262"/>
      <c r="X40" s="262"/>
      <c r="Y40" s="268"/>
      <c r="Z40" s="262"/>
      <c r="AA40" s="262"/>
      <c r="AB40" s="268"/>
      <c r="AC40" s="262"/>
      <c r="AD40" s="262"/>
      <c r="AE40" s="268"/>
      <c r="AF40" s="262"/>
      <c r="AG40" s="262"/>
      <c r="AH40" s="268"/>
      <c r="AI40" s="262"/>
      <c r="AJ40" s="262"/>
      <c r="AK40" s="268"/>
      <c r="AL40" s="262"/>
      <c r="AM40" s="262"/>
      <c r="AN40" s="268"/>
      <c r="AO40" s="262"/>
      <c r="AP40" s="262"/>
      <c r="AQ40" s="268"/>
    </row>
    <row r="41" spans="1:43" ht="18" customHeight="1">
      <c r="A41" s="252"/>
      <c r="B41" s="269"/>
      <c r="C41" s="270"/>
      <c r="D41" s="270"/>
      <c r="E41" s="265"/>
      <c r="F41" s="265"/>
      <c r="G41" s="265"/>
      <c r="H41" s="266"/>
      <c r="I41" s="266"/>
      <c r="J41" s="64"/>
      <c r="K41" s="263"/>
      <c r="L41" s="259"/>
      <c r="M41" s="267"/>
      <c r="N41" s="262"/>
      <c r="O41" s="262"/>
      <c r="P41" s="268"/>
      <c r="Q41" s="262"/>
      <c r="R41" s="262"/>
      <c r="S41" s="268"/>
      <c r="T41" s="262"/>
      <c r="U41" s="262"/>
      <c r="V41" s="268"/>
      <c r="W41" s="262"/>
      <c r="X41" s="262"/>
      <c r="Y41" s="268"/>
      <c r="Z41" s="262"/>
      <c r="AA41" s="262"/>
      <c r="AB41" s="268"/>
      <c r="AC41" s="262"/>
      <c r="AD41" s="262"/>
      <c r="AE41" s="268"/>
      <c r="AF41" s="262"/>
      <c r="AG41" s="262"/>
      <c r="AH41" s="268"/>
      <c r="AI41" s="262"/>
      <c r="AJ41" s="262"/>
      <c r="AK41" s="268"/>
      <c r="AL41" s="262"/>
      <c r="AM41" s="262"/>
      <c r="AN41" s="268"/>
      <c r="AO41" s="262"/>
      <c r="AP41" s="262"/>
      <c r="AQ41" s="268"/>
    </row>
    <row r="42" spans="1:43" ht="18" customHeight="1">
      <c r="A42" s="252"/>
      <c r="B42" s="269"/>
      <c r="C42" s="270"/>
      <c r="D42" s="270"/>
      <c r="E42" s="265"/>
      <c r="F42" s="265"/>
      <c r="G42" s="265"/>
      <c r="H42" s="266"/>
      <c r="I42" s="266"/>
      <c r="J42" s="64"/>
      <c r="K42" s="263"/>
      <c r="L42" s="259"/>
      <c r="M42" s="267"/>
      <c r="N42" s="262"/>
      <c r="O42" s="262"/>
      <c r="P42" s="268"/>
      <c r="Q42" s="262"/>
      <c r="R42" s="262"/>
      <c r="S42" s="268"/>
      <c r="T42" s="262"/>
      <c r="U42" s="262"/>
      <c r="V42" s="268"/>
      <c r="W42" s="262"/>
      <c r="X42" s="262"/>
      <c r="Y42" s="268"/>
      <c r="Z42" s="262"/>
      <c r="AA42" s="262"/>
      <c r="AB42" s="268"/>
      <c r="AC42" s="262"/>
      <c r="AD42" s="262"/>
      <c r="AE42" s="268"/>
      <c r="AF42" s="262"/>
      <c r="AG42" s="262"/>
      <c r="AH42" s="268"/>
      <c r="AI42" s="262"/>
      <c r="AJ42" s="262"/>
      <c r="AK42" s="268"/>
      <c r="AL42" s="262"/>
      <c r="AM42" s="262"/>
      <c r="AN42" s="268"/>
      <c r="AO42" s="262"/>
      <c r="AP42" s="262"/>
      <c r="AQ42" s="268"/>
    </row>
    <row r="43" spans="1:43" ht="18" customHeight="1">
      <c r="A43" s="252"/>
      <c r="B43" s="269"/>
      <c r="C43" s="270"/>
      <c r="D43" s="270"/>
      <c r="E43" s="265"/>
      <c r="F43" s="265"/>
      <c r="G43" s="265"/>
      <c r="H43" s="266"/>
      <c r="I43" s="266"/>
      <c r="J43" s="64"/>
      <c r="K43" s="263"/>
      <c r="L43" s="259"/>
      <c r="M43" s="267"/>
      <c r="N43" s="262"/>
      <c r="O43" s="262"/>
      <c r="P43" s="268"/>
      <c r="Q43" s="262"/>
      <c r="R43" s="262"/>
      <c r="S43" s="268"/>
      <c r="T43" s="262"/>
      <c r="U43" s="262"/>
      <c r="V43" s="268"/>
      <c r="W43" s="262"/>
      <c r="X43" s="262"/>
      <c r="Y43" s="268"/>
      <c r="Z43" s="262"/>
      <c r="AA43" s="262"/>
      <c r="AB43" s="268"/>
      <c r="AC43" s="262"/>
      <c r="AD43" s="262"/>
      <c r="AE43" s="268"/>
      <c r="AF43" s="262"/>
      <c r="AG43" s="262"/>
      <c r="AH43" s="268"/>
      <c r="AI43" s="262"/>
      <c r="AJ43" s="262"/>
      <c r="AK43" s="268"/>
      <c r="AL43" s="262"/>
      <c r="AM43" s="262"/>
      <c r="AN43" s="268"/>
      <c r="AO43" s="262"/>
      <c r="AP43" s="262"/>
      <c r="AQ43" s="268"/>
    </row>
    <row r="44" spans="1:43" ht="18" customHeight="1">
      <c r="A44" s="252"/>
      <c r="B44" s="269"/>
      <c r="C44" s="270"/>
      <c r="D44" s="270"/>
      <c r="E44" s="265"/>
      <c r="F44" s="265"/>
      <c r="G44" s="265"/>
      <c r="H44" s="266"/>
      <c r="I44" s="266"/>
      <c r="J44" s="64"/>
      <c r="K44" s="263"/>
      <c r="L44" s="259"/>
      <c r="M44" s="267"/>
      <c r="N44" s="262"/>
      <c r="O44" s="262"/>
      <c r="P44" s="268"/>
      <c r="Q44" s="262"/>
      <c r="R44" s="262"/>
      <c r="S44" s="268"/>
      <c r="T44" s="262"/>
      <c r="U44" s="262"/>
      <c r="V44" s="268"/>
      <c r="W44" s="262"/>
      <c r="X44" s="262"/>
      <c r="Y44" s="268"/>
      <c r="Z44" s="262"/>
      <c r="AA44" s="262"/>
      <c r="AB44" s="268"/>
      <c r="AC44" s="262"/>
      <c r="AD44" s="262"/>
      <c r="AE44" s="268"/>
      <c r="AF44" s="262"/>
      <c r="AG44" s="262"/>
      <c r="AH44" s="268"/>
      <c r="AI44" s="262"/>
      <c r="AJ44" s="262"/>
      <c r="AK44" s="268"/>
      <c r="AL44" s="262"/>
      <c r="AM44" s="262"/>
      <c r="AN44" s="268"/>
      <c r="AO44" s="262"/>
      <c r="AP44" s="262"/>
      <c r="AQ44" s="268"/>
    </row>
    <row r="45" spans="1:43" ht="18" customHeight="1">
      <c r="A45" s="252"/>
      <c r="B45" s="269"/>
      <c r="C45" s="270"/>
      <c r="D45" s="270"/>
      <c r="E45" s="265"/>
      <c r="F45" s="265"/>
      <c r="G45" s="265"/>
      <c r="H45" s="266"/>
      <c r="I45" s="266"/>
      <c r="J45" s="64"/>
      <c r="K45" s="263"/>
      <c r="L45" s="259"/>
      <c r="M45" s="267"/>
      <c r="N45" s="262"/>
      <c r="O45" s="262"/>
      <c r="P45" s="268"/>
      <c r="Q45" s="262"/>
      <c r="R45" s="262"/>
      <c r="S45" s="268"/>
      <c r="T45" s="262"/>
      <c r="U45" s="262"/>
      <c r="V45" s="268"/>
      <c r="W45" s="262"/>
      <c r="X45" s="262"/>
      <c r="Y45" s="268"/>
      <c r="Z45" s="262"/>
      <c r="AA45" s="262"/>
      <c r="AB45" s="268"/>
      <c r="AC45" s="262"/>
      <c r="AD45" s="262"/>
      <c r="AE45" s="268"/>
      <c r="AF45" s="262"/>
      <c r="AG45" s="262"/>
      <c r="AH45" s="268"/>
      <c r="AI45" s="262"/>
      <c r="AJ45" s="262"/>
      <c r="AK45" s="268"/>
      <c r="AL45" s="262"/>
      <c r="AM45" s="262"/>
      <c r="AN45" s="268"/>
      <c r="AO45" s="262"/>
      <c r="AP45" s="262"/>
      <c r="AQ45" s="268"/>
    </row>
    <row r="46" spans="1:43" ht="18" customHeight="1">
      <c r="A46" s="252"/>
      <c r="B46" s="269"/>
      <c r="C46" s="270"/>
      <c r="D46" s="270"/>
      <c r="E46" s="265"/>
      <c r="F46" s="265"/>
      <c r="G46" s="265"/>
      <c r="H46" s="266"/>
      <c r="I46" s="266"/>
      <c r="J46" s="64"/>
      <c r="K46" s="263"/>
      <c r="L46" s="259"/>
      <c r="M46" s="267"/>
      <c r="N46" s="262"/>
      <c r="O46" s="262"/>
      <c r="P46" s="268"/>
      <c r="Q46" s="262"/>
      <c r="R46" s="262"/>
      <c r="S46" s="268"/>
      <c r="T46" s="262"/>
      <c r="U46" s="262"/>
      <c r="V46" s="268"/>
      <c r="W46" s="262"/>
      <c r="X46" s="262"/>
      <c r="Y46" s="268"/>
      <c r="Z46" s="262"/>
      <c r="AA46" s="262"/>
      <c r="AB46" s="268"/>
      <c r="AC46" s="262"/>
      <c r="AD46" s="262"/>
      <c r="AE46" s="268"/>
      <c r="AF46" s="262"/>
      <c r="AG46" s="262"/>
      <c r="AH46" s="268"/>
      <c r="AI46" s="262"/>
      <c r="AJ46" s="262"/>
      <c r="AK46" s="268"/>
      <c r="AL46" s="262"/>
      <c r="AM46" s="262"/>
      <c r="AN46" s="268"/>
      <c r="AO46" s="262"/>
      <c r="AP46" s="262"/>
      <c r="AQ46" s="268"/>
    </row>
    <row r="47" spans="1:43" ht="18" customHeight="1">
      <c r="A47" s="252"/>
      <c r="B47" s="269"/>
      <c r="C47" s="270"/>
      <c r="D47" s="270"/>
      <c r="E47" s="265"/>
      <c r="F47" s="265"/>
      <c r="G47" s="265"/>
      <c r="H47" s="266"/>
      <c r="I47" s="266"/>
      <c r="J47" s="64"/>
      <c r="K47" s="263"/>
      <c r="L47" s="259"/>
      <c r="M47" s="267"/>
      <c r="N47" s="262"/>
      <c r="O47" s="262"/>
      <c r="P47" s="268"/>
      <c r="Q47" s="262"/>
      <c r="R47" s="262"/>
      <c r="S47" s="268"/>
      <c r="T47" s="262"/>
      <c r="U47" s="262"/>
      <c r="V47" s="268"/>
      <c r="W47" s="262"/>
      <c r="X47" s="262"/>
      <c r="Y47" s="268"/>
      <c r="Z47" s="262"/>
      <c r="AA47" s="262"/>
      <c r="AB47" s="268"/>
      <c r="AC47" s="262"/>
      <c r="AD47" s="262"/>
      <c r="AE47" s="268"/>
      <c r="AF47" s="262"/>
      <c r="AG47" s="262"/>
      <c r="AH47" s="268"/>
      <c r="AI47" s="262"/>
      <c r="AJ47" s="262"/>
      <c r="AK47" s="268"/>
      <c r="AL47" s="262"/>
      <c r="AM47" s="262"/>
      <c r="AN47" s="268"/>
      <c r="AO47" s="262"/>
      <c r="AP47" s="262"/>
      <c r="AQ47" s="268"/>
    </row>
    <row r="48" spans="1:43" ht="18" customHeight="1">
      <c r="A48" s="252"/>
      <c r="B48" s="269"/>
      <c r="C48" s="270"/>
      <c r="D48" s="270"/>
      <c r="E48" s="265"/>
      <c r="F48" s="265"/>
      <c r="G48" s="265"/>
      <c r="H48" s="266"/>
      <c r="I48" s="266"/>
      <c r="J48" s="64"/>
      <c r="K48" s="263"/>
      <c r="L48" s="259"/>
      <c r="M48" s="267"/>
      <c r="N48" s="262"/>
      <c r="O48" s="262"/>
      <c r="P48" s="268"/>
      <c r="Q48" s="262"/>
      <c r="R48" s="262"/>
      <c r="S48" s="268"/>
      <c r="T48" s="262"/>
      <c r="U48" s="262"/>
      <c r="V48" s="268"/>
      <c r="W48" s="262"/>
      <c r="X48" s="262"/>
      <c r="Y48" s="268"/>
      <c r="Z48" s="262"/>
      <c r="AA48" s="262"/>
      <c r="AB48" s="268"/>
      <c r="AC48" s="262"/>
      <c r="AD48" s="262"/>
      <c r="AE48" s="268"/>
      <c r="AF48" s="262"/>
      <c r="AG48" s="262"/>
      <c r="AH48" s="268"/>
      <c r="AI48" s="262"/>
      <c r="AJ48" s="262"/>
      <c r="AK48" s="268"/>
      <c r="AL48" s="262"/>
      <c r="AM48" s="262"/>
      <c r="AN48" s="268"/>
      <c r="AO48" s="262"/>
      <c r="AP48" s="262"/>
      <c r="AQ48" s="268"/>
    </row>
    <row r="49" spans="1:43" ht="18" customHeight="1">
      <c r="A49" s="252"/>
      <c r="B49" s="269"/>
      <c r="C49" s="270"/>
      <c r="D49" s="270"/>
      <c r="E49" s="265"/>
      <c r="F49" s="265"/>
      <c r="G49" s="265"/>
      <c r="H49" s="266"/>
      <c r="I49" s="266"/>
      <c r="J49" s="64"/>
      <c r="K49" s="263"/>
      <c r="L49" s="259"/>
      <c r="M49" s="267"/>
      <c r="N49" s="262"/>
      <c r="O49" s="262"/>
      <c r="P49" s="268"/>
      <c r="Q49" s="262"/>
      <c r="R49" s="262"/>
      <c r="S49" s="268"/>
      <c r="T49" s="262"/>
      <c r="U49" s="262"/>
      <c r="V49" s="268"/>
      <c r="W49" s="262"/>
      <c r="X49" s="262"/>
      <c r="Y49" s="268"/>
      <c r="Z49" s="262"/>
      <c r="AA49" s="262"/>
      <c r="AB49" s="268"/>
      <c r="AC49" s="262"/>
      <c r="AD49" s="262"/>
      <c r="AE49" s="268"/>
      <c r="AF49" s="262"/>
      <c r="AG49" s="262"/>
      <c r="AH49" s="268"/>
      <c r="AI49" s="262"/>
      <c r="AJ49" s="262"/>
      <c r="AK49" s="268"/>
      <c r="AL49" s="262"/>
      <c r="AM49" s="262"/>
      <c r="AN49" s="268"/>
      <c r="AO49" s="262"/>
      <c r="AP49" s="262"/>
      <c r="AQ49" s="268"/>
    </row>
    <row r="50" spans="1:43" ht="18" customHeight="1">
      <c r="A50" s="252"/>
      <c r="B50" s="269"/>
      <c r="C50" s="270"/>
      <c r="D50" s="270"/>
      <c r="E50" s="265"/>
      <c r="F50" s="265"/>
      <c r="G50" s="265"/>
      <c r="H50" s="266"/>
      <c r="I50" s="266"/>
      <c r="J50" s="64"/>
      <c r="K50" s="263"/>
      <c r="L50" s="259"/>
      <c r="M50" s="267"/>
      <c r="N50" s="262"/>
      <c r="O50" s="262"/>
      <c r="P50" s="268"/>
      <c r="Q50" s="262"/>
      <c r="R50" s="262"/>
      <c r="S50" s="268"/>
      <c r="T50" s="262"/>
      <c r="U50" s="262"/>
      <c r="V50" s="268"/>
      <c r="W50" s="262"/>
      <c r="X50" s="262"/>
      <c r="Y50" s="268"/>
      <c r="Z50" s="262"/>
      <c r="AA50" s="262"/>
      <c r="AB50" s="268"/>
      <c r="AC50" s="262"/>
      <c r="AD50" s="262"/>
      <c r="AE50" s="268"/>
      <c r="AF50" s="262"/>
      <c r="AG50" s="262"/>
      <c r="AH50" s="268"/>
      <c r="AI50" s="262"/>
      <c r="AJ50" s="262"/>
      <c r="AK50" s="268"/>
      <c r="AL50" s="262"/>
      <c r="AM50" s="262"/>
      <c r="AN50" s="268"/>
      <c r="AO50" s="262"/>
      <c r="AP50" s="262"/>
      <c r="AQ50" s="268"/>
    </row>
    <row r="51" spans="1:43" ht="18" customHeight="1">
      <c r="A51" s="252"/>
      <c r="B51" s="269"/>
      <c r="C51" s="270"/>
      <c r="D51" s="270"/>
      <c r="E51" s="265"/>
      <c r="F51" s="265"/>
      <c r="G51" s="265"/>
      <c r="H51" s="266"/>
      <c r="I51" s="266"/>
      <c r="J51" s="64"/>
      <c r="K51" s="263"/>
      <c r="L51" s="259"/>
      <c r="M51" s="267"/>
      <c r="N51" s="262"/>
      <c r="O51" s="262"/>
      <c r="P51" s="268"/>
      <c r="Q51" s="262"/>
      <c r="R51" s="262"/>
      <c r="S51" s="268"/>
      <c r="T51" s="262"/>
      <c r="U51" s="262"/>
      <c r="V51" s="268"/>
      <c r="W51" s="262"/>
      <c r="X51" s="262"/>
      <c r="Y51" s="268"/>
      <c r="Z51" s="262"/>
      <c r="AA51" s="262"/>
      <c r="AB51" s="268"/>
      <c r="AC51" s="262"/>
      <c r="AD51" s="262"/>
      <c r="AE51" s="268"/>
      <c r="AF51" s="262"/>
      <c r="AG51" s="262"/>
      <c r="AH51" s="268"/>
      <c r="AI51" s="262"/>
      <c r="AJ51" s="262"/>
      <c r="AK51" s="268"/>
      <c r="AL51" s="262"/>
      <c r="AM51" s="262"/>
      <c r="AN51" s="268"/>
      <c r="AO51" s="262"/>
      <c r="AP51" s="262"/>
      <c r="AQ51" s="268"/>
    </row>
    <row r="52" spans="1:43" ht="18" customHeight="1">
      <c r="A52" s="252"/>
      <c r="B52" s="269"/>
      <c r="C52" s="270"/>
      <c r="D52" s="270"/>
      <c r="E52" s="265"/>
      <c r="F52" s="265"/>
      <c r="G52" s="265"/>
      <c r="H52" s="266"/>
      <c r="I52" s="266"/>
      <c r="J52" s="64"/>
      <c r="K52" s="263"/>
      <c r="L52" s="259"/>
      <c r="M52" s="267"/>
      <c r="N52" s="262"/>
      <c r="O52" s="262"/>
      <c r="P52" s="268"/>
      <c r="Q52" s="262"/>
      <c r="R52" s="262"/>
      <c r="S52" s="268"/>
      <c r="T52" s="262"/>
      <c r="U52" s="262"/>
      <c r="V52" s="268"/>
      <c r="W52" s="262"/>
      <c r="X52" s="262"/>
      <c r="Y52" s="268"/>
      <c r="Z52" s="262"/>
      <c r="AA52" s="262"/>
      <c r="AB52" s="268"/>
      <c r="AC52" s="262"/>
      <c r="AD52" s="262"/>
      <c r="AE52" s="268"/>
      <c r="AF52" s="262"/>
      <c r="AG52" s="262"/>
      <c r="AH52" s="268"/>
      <c r="AI52" s="262"/>
      <c r="AJ52" s="262"/>
      <c r="AK52" s="268"/>
      <c r="AL52" s="262"/>
      <c r="AM52" s="262"/>
      <c r="AN52" s="268"/>
      <c r="AO52" s="262"/>
      <c r="AP52" s="262"/>
      <c r="AQ52" s="268"/>
    </row>
    <row r="53" spans="1:43" ht="18" customHeight="1">
      <c r="A53" s="252"/>
      <c r="B53" s="269"/>
      <c r="C53" s="270"/>
      <c r="D53" s="270"/>
      <c r="E53" s="265"/>
      <c r="F53" s="265"/>
      <c r="G53" s="265"/>
      <c r="H53" s="266"/>
      <c r="I53" s="266"/>
      <c r="J53" s="64"/>
      <c r="K53" s="263"/>
      <c r="L53" s="259"/>
      <c r="M53" s="267"/>
      <c r="N53" s="262"/>
      <c r="O53" s="262"/>
      <c r="P53" s="268"/>
      <c r="Q53" s="262"/>
      <c r="R53" s="262"/>
      <c r="S53" s="268"/>
      <c r="T53" s="262"/>
      <c r="U53" s="262"/>
      <c r="V53" s="268"/>
      <c r="W53" s="262"/>
      <c r="X53" s="262"/>
      <c r="Y53" s="268"/>
      <c r="Z53" s="262"/>
      <c r="AA53" s="262"/>
      <c r="AB53" s="268"/>
      <c r="AC53" s="262"/>
      <c r="AD53" s="262"/>
      <c r="AE53" s="268"/>
      <c r="AF53" s="262"/>
      <c r="AG53" s="262"/>
      <c r="AH53" s="268"/>
      <c r="AI53" s="262"/>
      <c r="AJ53" s="262"/>
      <c r="AK53" s="268"/>
      <c r="AL53" s="262"/>
      <c r="AM53" s="262"/>
      <c r="AN53" s="268"/>
      <c r="AO53" s="262"/>
      <c r="AP53" s="262"/>
      <c r="AQ53" s="268"/>
    </row>
    <row r="54" spans="1:43" ht="18" customHeight="1">
      <c r="A54" s="252"/>
      <c r="B54" s="269"/>
      <c r="C54" s="270"/>
      <c r="D54" s="270"/>
      <c r="E54" s="265"/>
      <c r="F54" s="265"/>
      <c r="G54" s="265"/>
      <c r="H54" s="266"/>
      <c r="I54" s="266"/>
      <c r="J54" s="64"/>
      <c r="K54" s="263"/>
      <c r="L54" s="259"/>
      <c r="M54" s="267"/>
      <c r="N54" s="262"/>
      <c r="O54" s="262"/>
      <c r="P54" s="268"/>
      <c r="Q54" s="262"/>
      <c r="R54" s="262"/>
      <c r="S54" s="268"/>
      <c r="T54" s="262"/>
      <c r="U54" s="262"/>
      <c r="V54" s="268"/>
      <c r="W54" s="262"/>
      <c r="X54" s="262"/>
      <c r="Y54" s="268"/>
      <c r="Z54" s="262"/>
      <c r="AA54" s="262"/>
      <c r="AB54" s="268"/>
      <c r="AC54" s="262"/>
      <c r="AD54" s="262"/>
      <c r="AE54" s="268"/>
      <c r="AF54" s="262"/>
      <c r="AG54" s="262"/>
      <c r="AH54" s="268"/>
      <c r="AI54" s="262"/>
      <c r="AJ54" s="262"/>
      <c r="AK54" s="268"/>
      <c r="AL54" s="262"/>
      <c r="AM54" s="262"/>
      <c r="AN54" s="268"/>
      <c r="AO54" s="262"/>
      <c r="AP54" s="262"/>
      <c r="AQ54" s="268"/>
    </row>
    <row r="55" spans="1:43" ht="18" customHeight="1">
      <c r="A55" s="271"/>
      <c r="B55" s="272"/>
      <c r="C55" s="273"/>
      <c r="D55" s="273"/>
      <c r="E55" s="274"/>
      <c r="F55" s="274"/>
      <c r="G55" s="274"/>
      <c r="H55" s="275"/>
      <c r="I55" s="275"/>
      <c r="J55" s="64"/>
      <c r="K55" s="263"/>
      <c r="L55" s="259"/>
      <c r="M55" s="267"/>
      <c r="N55" s="262"/>
      <c r="O55" s="262"/>
      <c r="P55" s="268"/>
      <c r="Q55" s="262"/>
      <c r="R55" s="262"/>
      <c r="S55" s="268"/>
      <c r="T55" s="262"/>
      <c r="U55" s="262"/>
      <c r="V55" s="268"/>
      <c r="W55" s="262"/>
      <c r="X55" s="262"/>
      <c r="Y55" s="268"/>
      <c r="Z55" s="262"/>
      <c r="AA55" s="262"/>
      <c r="AB55" s="268"/>
      <c r="AC55" s="262"/>
      <c r="AD55" s="262"/>
      <c r="AE55" s="268"/>
      <c r="AF55" s="262"/>
      <c r="AG55" s="262"/>
      <c r="AH55" s="268"/>
      <c r="AI55" s="262"/>
      <c r="AJ55" s="262"/>
      <c r="AK55" s="268"/>
      <c r="AL55" s="262"/>
      <c r="AM55" s="262"/>
      <c r="AN55" s="268"/>
      <c r="AO55" s="262"/>
      <c r="AP55" s="262"/>
      <c r="AQ55" s="268"/>
    </row>
  </sheetData>
  <mergeCells count="3">
    <mergeCell ref="K1:U1"/>
    <mergeCell ref="E3:I3"/>
    <mergeCell ref="K3:P3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84"/>
  <sheetViews>
    <sheetView zoomScale="115" zoomScaleNormal="115" workbookViewId="0">
      <selection sqref="A1:E1"/>
    </sheetView>
  </sheetViews>
  <sheetFormatPr defaultRowHeight="13.5"/>
  <cols>
    <col min="2" max="2" width="31.7109375" bestFit="1" customWidth="1"/>
    <col min="3" max="3" width="25.140625" customWidth="1"/>
    <col min="4" max="4" width="37.5703125" bestFit="1" customWidth="1"/>
    <col min="5" max="5" width="11.28515625" customWidth="1"/>
    <col min="7" max="7" width="13" customWidth="1"/>
    <col min="8" max="8" width="14.140625" customWidth="1"/>
    <col min="9" max="9" width="15.28515625" customWidth="1"/>
    <col min="10" max="10" width="29.42578125" bestFit="1" customWidth="1"/>
    <col min="11" max="11" width="26.140625" bestFit="1" customWidth="1"/>
    <col min="12" max="12" width="16.5703125" customWidth="1"/>
  </cols>
  <sheetData>
    <row r="1" spans="1:12" ht="26.25">
      <c r="A1" s="436" t="s">
        <v>922</v>
      </c>
      <c r="B1" s="436"/>
      <c r="C1" s="436"/>
      <c r="D1" s="436"/>
      <c r="E1" s="436"/>
      <c r="F1" s="115"/>
      <c r="G1" s="115"/>
      <c r="H1" s="115"/>
      <c r="I1" s="115"/>
      <c r="J1" s="115"/>
      <c r="K1" s="115"/>
      <c r="L1" s="115"/>
    </row>
    <row r="2" spans="1:12">
      <c r="A2" s="116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</row>
    <row r="3" spans="1:12" ht="15" customHeight="1">
      <c r="A3" s="315" t="s">
        <v>89</v>
      </c>
      <c r="B3" s="117" t="s">
        <v>90</v>
      </c>
      <c r="C3" s="117" t="s">
        <v>91</v>
      </c>
      <c r="D3" s="117" t="s">
        <v>92</v>
      </c>
      <c r="E3" s="117" t="s">
        <v>920</v>
      </c>
      <c r="F3" s="115"/>
      <c r="G3" s="117" t="s">
        <v>93</v>
      </c>
      <c r="H3" s="117" t="s">
        <v>94</v>
      </c>
      <c r="I3" s="117" t="s">
        <v>95</v>
      </c>
      <c r="J3" s="117" t="s">
        <v>96</v>
      </c>
      <c r="K3" s="117" t="s">
        <v>97</v>
      </c>
      <c r="L3" s="117" t="s">
        <v>98</v>
      </c>
    </row>
    <row r="4" spans="1:12" ht="15" customHeight="1">
      <c r="A4" s="118" t="s">
        <v>99</v>
      </c>
      <c r="B4" s="316" t="s">
        <v>100</v>
      </c>
      <c r="C4" s="316" t="s">
        <v>100</v>
      </c>
      <c r="D4" s="316" t="s">
        <v>101</v>
      </c>
      <c r="E4" s="320">
        <v>5580</v>
      </c>
      <c r="F4" s="317"/>
      <c r="G4" s="118" t="s">
        <v>102</v>
      </c>
      <c r="H4" s="118" t="str">
        <f>LEFT(I4,4)</f>
        <v>0101</v>
      </c>
      <c r="I4" s="118" t="s">
        <v>99</v>
      </c>
      <c r="J4" s="118" t="str">
        <f t="shared" ref="J4:L19" si="0">MID(B4,4,50)</f>
        <v xml:space="preserve"> 사업관리</v>
      </c>
      <c r="K4" s="118" t="str">
        <f t="shared" si="0"/>
        <v xml:space="preserve"> 사업관리</v>
      </c>
      <c r="L4" s="118" t="str">
        <f t="shared" si="0"/>
        <v xml:space="preserve"> 프로젝트관리</v>
      </c>
    </row>
    <row r="5" spans="1:12" ht="15" customHeight="1">
      <c r="A5" s="118" t="s">
        <v>103</v>
      </c>
      <c r="B5" s="316" t="s">
        <v>100</v>
      </c>
      <c r="C5" s="316" t="s">
        <v>100</v>
      </c>
      <c r="D5" s="316" t="s">
        <v>104</v>
      </c>
      <c r="E5" s="320">
        <v>5580</v>
      </c>
      <c r="F5" s="317"/>
      <c r="G5" s="119" t="s">
        <v>102</v>
      </c>
      <c r="H5" s="118" t="str">
        <f t="shared" ref="H5:H68" si="1">LEFT(I5,4)</f>
        <v>0101</v>
      </c>
      <c r="I5" s="119" t="s">
        <v>103</v>
      </c>
      <c r="J5" s="118" t="str">
        <f t="shared" si="0"/>
        <v xml:space="preserve"> 사업관리</v>
      </c>
      <c r="K5" s="118" t="str">
        <f t="shared" si="0"/>
        <v xml:space="preserve"> 사업관리</v>
      </c>
      <c r="L5" s="118" t="str">
        <f t="shared" si="0"/>
        <v xml:space="preserve"> 해외관리</v>
      </c>
    </row>
    <row r="6" spans="1:12" ht="15" customHeight="1">
      <c r="A6" s="118" t="s">
        <v>105</v>
      </c>
      <c r="B6" s="316" t="s">
        <v>106</v>
      </c>
      <c r="C6" s="316" t="s">
        <v>107</v>
      </c>
      <c r="D6" s="316" t="s">
        <v>108</v>
      </c>
      <c r="E6" s="320">
        <v>7410</v>
      </c>
      <c r="F6" s="317"/>
      <c r="G6" s="118" t="s">
        <v>109</v>
      </c>
      <c r="H6" s="118" t="str">
        <f t="shared" si="1"/>
        <v>0201</v>
      </c>
      <c r="I6" s="118" t="s">
        <v>105</v>
      </c>
      <c r="J6" s="118" t="str">
        <f t="shared" si="0"/>
        <v xml:space="preserve"> 경영･회계･사무</v>
      </c>
      <c r="K6" s="118" t="str">
        <f t="shared" si="0"/>
        <v xml:space="preserve"> 기획사무</v>
      </c>
      <c r="L6" s="118" t="str">
        <f t="shared" si="0"/>
        <v xml:space="preserve"> 경영기획</v>
      </c>
    </row>
    <row r="7" spans="1:12" ht="15" customHeight="1">
      <c r="A7" s="118" t="s">
        <v>110</v>
      </c>
      <c r="B7" s="316" t="s">
        <v>106</v>
      </c>
      <c r="C7" s="316" t="s">
        <v>107</v>
      </c>
      <c r="D7" s="316" t="s">
        <v>111</v>
      </c>
      <c r="E7" s="320">
        <v>7080</v>
      </c>
      <c r="F7" s="317"/>
      <c r="G7" s="118" t="s">
        <v>109</v>
      </c>
      <c r="H7" s="118" t="str">
        <f t="shared" si="1"/>
        <v>0201</v>
      </c>
      <c r="I7" s="118" t="s">
        <v>110</v>
      </c>
      <c r="J7" s="118" t="str">
        <f t="shared" si="0"/>
        <v xml:space="preserve"> 경영･회계･사무</v>
      </c>
      <c r="K7" s="118" t="str">
        <f t="shared" si="0"/>
        <v xml:space="preserve"> 기획사무</v>
      </c>
      <c r="L7" s="118" t="str">
        <f t="shared" si="0"/>
        <v xml:space="preserve"> 홍보･광고</v>
      </c>
    </row>
    <row r="8" spans="1:12" ht="15" customHeight="1">
      <c r="A8" s="118" t="s">
        <v>112</v>
      </c>
      <c r="B8" s="316" t="s">
        <v>106</v>
      </c>
      <c r="C8" s="316" t="s">
        <v>107</v>
      </c>
      <c r="D8" s="316" t="s">
        <v>113</v>
      </c>
      <c r="E8" s="320">
        <v>6740</v>
      </c>
      <c r="F8" s="317"/>
      <c r="G8" s="118" t="s">
        <v>109</v>
      </c>
      <c r="H8" s="118" t="str">
        <f t="shared" si="1"/>
        <v>0201</v>
      </c>
      <c r="I8" s="118" t="s">
        <v>112</v>
      </c>
      <c r="J8" s="118" t="str">
        <f t="shared" si="0"/>
        <v xml:space="preserve"> 경영･회계･사무</v>
      </c>
      <c r="K8" s="118" t="str">
        <f t="shared" si="0"/>
        <v xml:space="preserve"> 기획사무</v>
      </c>
      <c r="L8" s="118" t="str">
        <f t="shared" si="0"/>
        <v xml:space="preserve"> 마케팅</v>
      </c>
    </row>
    <row r="9" spans="1:12" ht="15" customHeight="1">
      <c r="A9" s="118" t="s">
        <v>114</v>
      </c>
      <c r="B9" s="316" t="s">
        <v>106</v>
      </c>
      <c r="C9" s="316" t="s">
        <v>115</v>
      </c>
      <c r="D9" s="316" t="s">
        <v>116</v>
      </c>
      <c r="E9" s="320">
        <v>6990</v>
      </c>
      <c r="F9" s="317"/>
      <c r="G9" s="118" t="s">
        <v>109</v>
      </c>
      <c r="H9" s="118" t="str">
        <f t="shared" si="1"/>
        <v>0202</v>
      </c>
      <c r="I9" s="118" t="s">
        <v>114</v>
      </c>
      <c r="J9" s="118" t="str">
        <f t="shared" si="0"/>
        <v xml:space="preserve"> 경영･회계･사무</v>
      </c>
      <c r="K9" s="118" t="str">
        <f t="shared" si="0"/>
        <v xml:space="preserve"> 총무･인사</v>
      </c>
      <c r="L9" s="118" t="str">
        <f t="shared" si="0"/>
        <v xml:space="preserve"> 총무</v>
      </c>
    </row>
    <row r="10" spans="1:12" ht="15" customHeight="1">
      <c r="A10" s="118" t="s">
        <v>117</v>
      </c>
      <c r="B10" s="316" t="s">
        <v>106</v>
      </c>
      <c r="C10" s="316" t="s">
        <v>115</v>
      </c>
      <c r="D10" s="316" t="s">
        <v>118</v>
      </c>
      <c r="E10" s="320">
        <v>8510</v>
      </c>
      <c r="F10" s="317"/>
      <c r="G10" s="118" t="s">
        <v>109</v>
      </c>
      <c r="H10" s="118" t="str">
        <f t="shared" si="1"/>
        <v>0202</v>
      </c>
      <c r="I10" s="118" t="s">
        <v>117</v>
      </c>
      <c r="J10" s="118" t="str">
        <f t="shared" si="0"/>
        <v xml:space="preserve"> 경영･회계･사무</v>
      </c>
      <c r="K10" s="118" t="str">
        <f t="shared" si="0"/>
        <v xml:space="preserve"> 총무･인사</v>
      </c>
      <c r="L10" s="118" t="str">
        <f t="shared" si="0"/>
        <v xml:space="preserve"> 인사･조직</v>
      </c>
    </row>
    <row r="11" spans="1:12" ht="15" customHeight="1">
      <c r="A11" s="118" t="s">
        <v>119</v>
      </c>
      <c r="B11" s="316" t="s">
        <v>106</v>
      </c>
      <c r="C11" s="316" t="s">
        <v>115</v>
      </c>
      <c r="D11" s="316" t="s">
        <v>120</v>
      </c>
      <c r="E11" s="320">
        <v>6000</v>
      </c>
      <c r="F11" s="317"/>
      <c r="G11" s="118" t="s">
        <v>109</v>
      </c>
      <c r="H11" s="118" t="str">
        <f t="shared" si="1"/>
        <v>0202</v>
      </c>
      <c r="I11" s="118" t="s">
        <v>119</v>
      </c>
      <c r="J11" s="118" t="str">
        <f t="shared" si="0"/>
        <v xml:space="preserve"> 경영･회계･사무</v>
      </c>
      <c r="K11" s="118" t="str">
        <f t="shared" si="0"/>
        <v xml:space="preserve"> 총무･인사</v>
      </c>
      <c r="L11" s="118" t="str">
        <f t="shared" si="0"/>
        <v xml:space="preserve"> 일반사무</v>
      </c>
    </row>
    <row r="12" spans="1:12" ht="15" customHeight="1">
      <c r="A12" s="118" t="s">
        <v>121</v>
      </c>
      <c r="B12" s="316" t="s">
        <v>106</v>
      </c>
      <c r="C12" s="316" t="s">
        <v>122</v>
      </c>
      <c r="D12" s="316" t="s">
        <v>123</v>
      </c>
      <c r="E12" s="320">
        <v>6960</v>
      </c>
      <c r="F12" s="317"/>
      <c r="G12" s="118" t="s">
        <v>109</v>
      </c>
      <c r="H12" s="118" t="str">
        <f t="shared" si="1"/>
        <v>0203</v>
      </c>
      <c r="I12" s="118" t="s">
        <v>121</v>
      </c>
      <c r="J12" s="118" t="str">
        <f t="shared" si="0"/>
        <v xml:space="preserve"> 경영･회계･사무</v>
      </c>
      <c r="K12" s="118" t="str">
        <f t="shared" si="0"/>
        <v xml:space="preserve"> 재무･회계</v>
      </c>
      <c r="L12" s="118" t="str">
        <f t="shared" si="0"/>
        <v xml:space="preserve"> 재무</v>
      </c>
    </row>
    <row r="13" spans="1:12" ht="15" customHeight="1">
      <c r="A13" s="118" t="s">
        <v>124</v>
      </c>
      <c r="B13" s="316" t="s">
        <v>106</v>
      </c>
      <c r="C13" s="316" t="s">
        <v>122</v>
      </c>
      <c r="D13" s="316" t="s">
        <v>125</v>
      </c>
      <c r="E13" s="320">
        <v>6560</v>
      </c>
      <c r="F13" s="317"/>
      <c r="G13" s="118" t="s">
        <v>109</v>
      </c>
      <c r="H13" s="118" t="str">
        <f t="shared" si="1"/>
        <v>0203</v>
      </c>
      <c r="I13" s="118" t="s">
        <v>124</v>
      </c>
      <c r="J13" s="118" t="str">
        <f t="shared" si="0"/>
        <v xml:space="preserve"> 경영･회계･사무</v>
      </c>
      <c r="K13" s="118" t="str">
        <f t="shared" si="0"/>
        <v xml:space="preserve"> 재무･회계</v>
      </c>
      <c r="L13" s="118" t="str">
        <f t="shared" si="0"/>
        <v xml:space="preserve"> 회계</v>
      </c>
    </row>
    <row r="14" spans="1:12" ht="15" customHeight="1">
      <c r="A14" s="118" t="s">
        <v>126</v>
      </c>
      <c r="B14" s="316" t="s">
        <v>106</v>
      </c>
      <c r="C14" s="316" t="s">
        <v>127</v>
      </c>
      <c r="D14" s="316" t="s">
        <v>128</v>
      </c>
      <c r="E14" s="320">
        <v>6620</v>
      </c>
      <c r="F14" s="317"/>
      <c r="G14" s="118" t="s">
        <v>109</v>
      </c>
      <c r="H14" s="118" t="str">
        <f t="shared" si="1"/>
        <v>0204</v>
      </c>
      <c r="I14" s="118" t="s">
        <v>126</v>
      </c>
      <c r="J14" s="118" t="str">
        <f t="shared" si="0"/>
        <v xml:space="preserve"> 경영･회계･사무</v>
      </c>
      <c r="K14" s="118" t="str">
        <f t="shared" si="0"/>
        <v xml:space="preserve"> 생산･품질관리</v>
      </c>
      <c r="L14" s="118" t="str">
        <f t="shared" si="0"/>
        <v xml:space="preserve"> 생산관리</v>
      </c>
    </row>
    <row r="15" spans="1:12" ht="15" customHeight="1">
      <c r="A15" s="118" t="s">
        <v>129</v>
      </c>
      <c r="B15" s="316" t="s">
        <v>106</v>
      </c>
      <c r="C15" s="316" t="s">
        <v>127</v>
      </c>
      <c r="D15" s="316" t="s">
        <v>130</v>
      </c>
      <c r="E15" s="320">
        <v>7170</v>
      </c>
      <c r="F15" s="317"/>
      <c r="G15" s="118" t="s">
        <v>109</v>
      </c>
      <c r="H15" s="118" t="str">
        <f t="shared" si="1"/>
        <v>0204</v>
      </c>
      <c r="I15" s="118" t="s">
        <v>129</v>
      </c>
      <c r="J15" s="118" t="str">
        <f t="shared" si="0"/>
        <v xml:space="preserve"> 경영･회계･사무</v>
      </c>
      <c r="K15" s="118" t="str">
        <f t="shared" si="0"/>
        <v xml:space="preserve"> 생산･품질관리</v>
      </c>
      <c r="L15" s="118" t="str">
        <f t="shared" si="0"/>
        <v xml:space="preserve"> 품질관리</v>
      </c>
    </row>
    <row r="16" spans="1:12" ht="15" customHeight="1">
      <c r="A16" s="118" t="s">
        <v>131</v>
      </c>
      <c r="B16" s="316" t="s">
        <v>106</v>
      </c>
      <c r="C16" s="316" t="s">
        <v>127</v>
      </c>
      <c r="D16" s="316" t="s">
        <v>132</v>
      </c>
      <c r="E16" s="320">
        <v>6620</v>
      </c>
      <c r="F16" s="317"/>
      <c r="G16" s="118" t="s">
        <v>109</v>
      </c>
      <c r="H16" s="118" t="str">
        <f t="shared" si="1"/>
        <v>0204</v>
      </c>
      <c r="I16" s="118" t="s">
        <v>131</v>
      </c>
      <c r="J16" s="118" t="str">
        <f t="shared" si="0"/>
        <v xml:space="preserve"> 경영･회계･사무</v>
      </c>
      <c r="K16" s="118" t="str">
        <f t="shared" si="0"/>
        <v xml:space="preserve"> 생산･품질관리</v>
      </c>
      <c r="L16" s="118" t="str">
        <f t="shared" si="0"/>
        <v xml:space="preserve"> 물류무역관리</v>
      </c>
    </row>
    <row r="17" spans="1:12" ht="15" customHeight="1">
      <c r="A17" s="118" t="s">
        <v>133</v>
      </c>
      <c r="B17" s="316" t="s">
        <v>134</v>
      </c>
      <c r="C17" s="316" t="s">
        <v>135</v>
      </c>
      <c r="D17" s="316" t="s">
        <v>136</v>
      </c>
      <c r="E17" s="320">
        <v>6360</v>
      </c>
      <c r="F17" s="317"/>
      <c r="G17" s="118" t="s">
        <v>137</v>
      </c>
      <c r="H17" s="118" t="str">
        <f t="shared" si="1"/>
        <v>0301</v>
      </c>
      <c r="I17" s="118" t="s">
        <v>133</v>
      </c>
      <c r="J17" s="118" t="str">
        <f t="shared" si="0"/>
        <v xml:space="preserve"> 금융･보험</v>
      </c>
      <c r="K17" s="118" t="str">
        <f t="shared" si="0"/>
        <v xml:space="preserve"> 금융</v>
      </c>
      <c r="L17" s="118" t="str">
        <f t="shared" si="0"/>
        <v xml:space="preserve"> 금융영업</v>
      </c>
    </row>
    <row r="18" spans="1:12" ht="15" customHeight="1">
      <c r="A18" s="118" t="s">
        <v>138</v>
      </c>
      <c r="B18" s="316" t="s">
        <v>134</v>
      </c>
      <c r="C18" s="316" t="s">
        <v>135</v>
      </c>
      <c r="D18" s="316" t="s">
        <v>139</v>
      </c>
      <c r="E18" s="320">
        <v>6360</v>
      </c>
      <c r="F18" s="317"/>
      <c r="G18" s="118" t="s">
        <v>137</v>
      </c>
      <c r="H18" s="118" t="str">
        <f t="shared" si="1"/>
        <v>0301</v>
      </c>
      <c r="I18" s="118" t="s">
        <v>138</v>
      </c>
      <c r="J18" s="118" t="str">
        <f t="shared" si="0"/>
        <v xml:space="preserve"> 금융･보험</v>
      </c>
      <c r="K18" s="118" t="str">
        <f t="shared" si="0"/>
        <v xml:space="preserve"> 금융</v>
      </c>
      <c r="L18" s="118" t="str">
        <f t="shared" si="0"/>
        <v xml:space="preserve"> 금융상품개발</v>
      </c>
    </row>
    <row r="19" spans="1:12" ht="15" customHeight="1">
      <c r="A19" s="118" t="s">
        <v>140</v>
      </c>
      <c r="B19" s="316" t="s">
        <v>134</v>
      </c>
      <c r="C19" s="316" t="s">
        <v>135</v>
      </c>
      <c r="D19" s="316" t="s">
        <v>141</v>
      </c>
      <c r="E19" s="320">
        <v>6470</v>
      </c>
      <c r="F19" s="317"/>
      <c r="G19" s="118" t="s">
        <v>137</v>
      </c>
      <c r="H19" s="118" t="str">
        <f t="shared" si="1"/>
        <v>0301</v>
      </c>
      <c r="I19" s="118" t="s">
        <v>140</v>
      </c>
      <c r="J19" s="118" t="str">
        <f t="shared" si="0"/>
        <v xml:space="preserve"> 금융･보험</v>
      </c>
      <c r="K19" s="118" t="str">
        <f t="shared" si="0"/>
        <v xml:space="preserve"> 금융</v>
      </c>
      <c r="L19" s="118" t="str">
        <f t="shared" si="0"/>
        <v xml:space="preserve"> 신용분석</v>
      </c>
    </row>
    <row r="20" spans="1:12" ht="15" customHeight="1">
      <c r="A20" s="118" t="s">
        <v>142</v>
      </c>
      <c r="B20" s="316" t="s">
        <v>134</v>
      </c>
      <c r="C20" s="316" t="s">
        <v>135</v>
      </c>
      <c r="D20" s="316" t="s">
        <v>143</v>
      </c>
      <c r="E20" s="320">
        <v>6360</v>
      </c>
      <c r="F20" s="317"/>
      <c r="G20" s="118" t="s">
        <v>137</v>
      </c>
      <c r="H20" s="118" t="str">
        <f t="shared" si="1"/>
        <v>0301</v>
      </c>
      <c r="I20" s="118" t="s">
        <v>142</v>
      </c>
      <c r="J20" s="118" t="str">
        <f t="shared" ref="J20:J34" si="2">MID(B20,4,50)</f>
        <v xml:space="preserve"> 금융･보험</v>
      </c>
      <c r="K20" s="118" t="str">
        <f t="shared" ref="K20:K34" si="3">MID(C20,4,50)</f>
        <v xml:space="preserve"> 금융</v>
      </c>
      <c r="L20" s="118" t="str">
        <f t="shared" ref="L20:L34" si="4">MID(D20,4,50)</f>
        <v xml:space="preserve"> 자산운용</v>
      </c>
    </row>
    <row r="21" spans="1:12" ht="15" customHeight="1">
      <c r="A21" s="118" t="s">
        <v>144</v>
      </c>
      <c r="B21" s="316" t="s">
        <v>134</v>
      </c>
      <c r="C21" s="316" t="s">
        <v>135</v>
      </c>
      <c r="D21" s="316" t="s">
        <v>145</v>
      </c>
      <c r="E21" s="320">
        <v>6360</v>
      </c>
      <c r="F21" s="317"/>
      <c r="G21" s="118" t="s">
        <v>137</v>
      </c>
      <c r="H21" s="118" t="str">
        <f t="shared" si="1"/>
        <v>0301</v>
      </c>
      <c r="I21" s="118" t="s">
        <v>144</v>
      </c>
      <c r="J21" s="118" t="str">
        <f t="shared" si="2"/>
        <v xml:space="preserve"> 금융･보험</v>
      </c>
      <c r="K21" s="118" t="str">
        <f t="shared" si="3"/>
        <v xml:space="preserve"> 금융</v>
      </c>
      <c r="L21" s="118" t="str">
        <f t="shared" si="4"/>
        <v xml:space="preserve"> 금융영업지원</v>
      </c>
    </row>
    <row r="22" spans="1:12" ht="15" customHeight="1">
      <c r="A22" s="118" t="s">
        <v>146</v>
      </c>
      <c r="B22" s="316" t="s">
        <v>134</v>
      </c>
      <c r="C22" s="316" t="s">
        <v>135</v>
      </c>
      <c r="D22" s="316" t="s">
        <v>147</v>
      </c>
      <c r="E22" s="320">
        <v>6620</v>
      </c>
      <c r="F22" s="317"/>
      <c r="G22" s="118" t="s">
        <v>137</v>
      </c>
      <c r="H22" s="118" t="str">
        <f t="shared" si="1"/>
        <v>0301</v>
      </c>
      <c r="I22" s="118" t="s">
        <v>146</v>
      </c>
      <c r="J22" s="118" t="str">
        <f t="shared" si="2"/>
        <v xml:space="preserve"> 금융･보험</v>
      </c>
      <c r="K22" s="118" t="str">
        <f t="shared" si="3"/>
        <v xml:space="preserve"> 금융</v>
      </c>
      <c r="L22" s="118" t="str">
        <f t="shared" si="4"/>
        <v xml:space="preserve"> 증권･외환</v>
      </c>
    </row>
    <row r="23" spans="1:12" ht="15" customHeight="1">
      <c r="A23" s="118" t="s">
        <v>148</v>
      </c>
      <c r="B23" s="316" t="s">
        <v>134</v>
      </c>
      <c r="C23" s="316" t="s">
        <v>149</v>
      </c>
      <c r="D23" s="316" t="s">
        <v>150</v>
      </c>
      <c r="E23" s="320">
        <v>7440</v>
      </c>
      <c r="F23" s="317"/>
      <c r="G23" s="118" t="s">
        <v>137</v>
      </c>
      <c r="H23" s="118" t="str">
        <f t="shared" si="1"/>
        <v>0302</v>
      </c>
      <c r="I23" s="118" t="s">
        <v>148</v>
      </c>
      <c r="J23" s="118" t="str">
        <f t="shared" si="2"/>
        <v xml:space="preserve"> 금융･보험</v>
      </c>
      <c r="K23" s="118" t="str">
        <f t="shared" si="3"/>
        <v xml:space="preserve"> 보험</v>
      </c>
      <c r="L23" s="118" t="str">
        <f t="shared" si="4"/>
        <v xml:space="preserve"> 보험상품개발</v>
      </c>
    </row>
    <row r="24" spans="1:12" ht="15" customHeight="1">
      <c r="A24" s="118" t="s">
        <v>151</v>
      </c>
      <c r="B24" s="316" t="s">
        <v>134</v>
      </c>
      <c r="C24" s="316" t="s">
        <v>149</v>
      </c>
      <c r="D24" s="316" t="s">
        <v>152</v>
      </c>
      <c r="E24" s="320">
        <v>6920</v>
      </c>
      <c r="F24" s="317"/>
      <c r="G24" s="118" t="s">
        <v>137</v>
      </c>
      <c r="H24" s="118" t="str">
        <f t="shared" si="1"/>
        <v>0302</v>
      </c>
      <c r="I24" s="118" t="s">
        <v>151</v>
      </c>
      <c r="J24" s="118" t="str">
        <f t="shared" si="2"/>
        <v xml:space="preserve"> 금융･보험</v>
      </c>
      <c r="K24" s="118" t="str">
        <f t="shared" si="3"/>
        <v xml:space="preserve"> 보험</v>
      </c>
      <c r="L24" s="118" t="str">
        <f t="shared" si="4"/>
        <v xml:space="preserve"> 보험영업･계약</v>
      </c>
    </row>
    <row r="25" spans="1:12" ht="15" customHeight="1">
      <c r="A25" s="118" t="s">
        <v>153</v>
      </c>
      <c r="B25" s="316" t="s">
        <v>134</v>
      </c>
      <c r="C25" s="316" t="s">
        <v>149</v>
      </c>
      <c r="D25" s="316" t="s">
        <v>154</v>
      </c>
      <c r="E25" s="320">
        <v>6360</v>
      </c>
      <c r="F25" s="317"/>
      <c r="G25" s="118" t="s">
        <v>137</v>
      </c>
      <c r="H25" s="118" t="str">
        <f t="shared" si="1"/>
        <v>0302</v>
      </c>
      <c r="I25" s="118" t="s">
        <v>153</v>
      </c>
      <c r="J25" s="118" t="str">
        <f t="shared" si="2"/>
        <v xml:space="preserve"> 금융･보험</v>
      </c>
      <c r="K25" s="118" t="str">
        <f t="shared" si="3"/>
        <v xml:space="preserve"> 보험</v>
      </c>
      <c r="L25" s="118" t="str">
        <f t="shared" si="4"/>
        <v xml:space="preserve"> 손해사정</v>
      </c>
    </row>
    <row r="26" spans="1:12" ht="15" customHeight="1">
      <c r="A26" s="118" t="s">
        <v>155</v>
      </c>
      <c r="B26" s="316" t="s">
        <v>923</v>
      </c>
      <c r="C26" s="316" t="s">
        <v>156</v>
      </c>
      <c r="D26" s="316" t="s">
        <v>156</v>
      </c>
      <c r="E26" s="320">
        <v>6160</v>
      </c>
      <c r="F26" s="317"/>
      <c r="G26" s="118" t="s">
        <v>157</v>
      </c>
      <c r="H26" s="118" t="str">
        <f t="shared" si="1"/>
        <v>0401</v>
      </c>
      <c r="I26" s="118" t="s">
        <v>155</v>
      </c>
      <c r="J26" s="118" t="str">
        <f t="shared" si="2"/>
        <v xml:space="preserve"> 교육･자연･사회과학</v>
      </c>
      <c r="K26" s="118" t="str">
        <f t="shared" si="3"/>
        <v xml:space="preserve"> 학교교육</v>
      </c>
      <c r="L26" s="118" t="str">
        <f t="shared" si="4"/>
        <v xml:space="preserve"> 학교교육</v>
      </c>
    </row>
    <row r="27" spans="1:12" ht="15" customHeight="1">
      <c r="A27" s="118" t="s">
        <v>158</v>
      </c>
      <c r="B27" s="316" t="s">
        <v>923</v>
      </c>
      <c r="C27" s="316" t="s">
        <v>159</v>
      </c>
      <c r="D27" s="316" t="s">
        <v>160</v>
      </c>
      <c r="E27" s="320">
        <v>6170</v>
      </c>
      <c r="F27" s="317"/>
      <c r="G27" s="118" t="s">
        <v>157</v>
      </c>
      <c r="H27" s="118" t="str">
        <f t="shared" si="1"/>
        <v>0402</v>
      </c>
      <c r="I27" s="118" t="s">
        <v>158</v>
      </c>
      <c r="J27" s="118" t="str">
        <f t="shared" si="2"/>
        <v xml:space="preserve"> 교육･자연･사회과학</v>
      </c>
      <c r="K27" s="118" t="str">
        <f t="shared" si="3"/>
        <v xml:space="preserve"> 평생교육</v>
      </c>
      <c r="L27" s="118" t="str">
        <f t="shared" si="4"/>
        <v xml:space="preserve"> 평생교육</v>
      </c>
    </row>
    <row r="28" spans="1:12" ht="15" customHeight="1">
      <c r="A28" s="118" t="s">
        <v>161</v>
      </c>
      <c r="B28" s="316" t="s">
        <v>923</v>
      </c>
      <c r="C28" s="316" t="s">
        <v>159</v>
      </c>
      <c r="D28" s="316" t="s">
        <v>162</v>
      </c>
      <c r="E28" s="320">
        <v>6430</v>
      </c>
      <c r="F28" s="317"/>
      <c r="G28" s="118" t="s">
        <v>157</v>
      </c>
      <c r="H28" s="118" t="str">
        <f t="shared" si="1"/>
        <v>0402</v>
      </c>
      <c r="I28" s="118" t="s">
        <v>161</v>
      </c>
      <c r="J28" s="118" t="str">
        <f t="shared" si="2"/>
        <v xml:space="preserve"> 교육･자연･사회과학</v>
      </c>
      <c r="K28" s="118" t="str">
        <f t="shared" si="3"/>
        <v xml:space="preserve"> 평생교육</v>
      </c>
      <c r="L28" s="118" t="str">
        <f t="shared" si="4"/>
        <v xml:space="preserve"> 평생교육운영</v>
      </c>
    </row>
    <row r="29" spans="1:12" ht="15" customHeight="1">
      <c r="A29" s="118" t="s">
        <v>163</v>
      </c>
      <c r="B29" s="316" t="s">
        <v>923</v>
      </c>
      <c r="C29" s="316" t="s">
        <v>164</v>
      </c>
      <c r="D29" s="316" t="s">
        <v>165</v>
      </c>
      <c r="E29" s="320">
        <v>6590</v>
      </c>
      <c r="F29" s="317"/>
      <c r="G29" s="118" t="s">
        <v>157</v>
      </c>
      <c r="H29" s="118" t="str">
        <f t="shared" si="1"/>
        <v>0403</v>
      </c>
      <c r="I29" s="118" t="s">
        <v>163</v>
      </c>
      <c r="J29" s="118" t="str">
        <f t="shared" si="2"/>
        <v xml:space="preserve"> 교육･자연･사회과학</v>
      </c>
      <c r="K29" s="118" t="str">
        <f t="shared" si="3"/>
        <v xml:space="preserve"> 직업교육</v>
      </c>
      <c r="L29" s="118" t="str">
        <f t="shared" si="4"/>
        <v xml:space="preserve"> 직업교육</v>
      </c>
    </row>
    <row r="30" spans="1:12" ht="15" customHeight="1">
      <c r="A30" s="118" t="s">
        <v>166</v>
      </c>
      <c r="B30" s="316" t="s">
        <v>923</v>
      </c>
      <c r="C30" s="316" t="s">
        <v>164</v>
      </c>
      <c r="D30" s="316" t="s">
        <v>167</v>
      </c>
      <c r="E30" s="320">
        <v>6510</v>
      </c>
      <c r="F30" s="317"/>
      <c r="G30" s="118" t="s">
        <v>157</v>
      </c>
      <c r="H30" s="118" t="str">
        <f t="shared" si="1"/>
        <v>0403</v>
      </c>
      <c r="I30" s="118" t="s">
        <v>166</v>
      </c>
      <c r="J30" s="118" t="str">
        <f t="shared" si="2"/>
        <v xml:space="preserve"> 교육･자연･사회과학</v>
      </c>
      <c r="K30" s="118" t="str">
        <f t="shared" si="3"/>
        <v xml:space="preserve"> 직업교육</v>
      </c>
      <c r="L30" s="118" t="str">
        <f t="shared" si="4"/>
        <v xml:space="preserve"> 이러닝</v>
      </c>
    </row>
    <row r="31" spans="1:12" ht="15" customHeight="1">
      <c r="A31" s="118" t="s">
        <v>168</v>
      </c>
      <c r="B31" s="316" t="s">
        <v>169</v>
      </c>
      <c r="C31" s="316" t="s">
        <v>170</v>
      </c>
      <c r="D31" s="316" t="s">
        <v>171</v>
      </c>
      <c r="E31" s="320">
        <v>6690</v>
      </c>
      <c r="F31" s="317"/>
      <c r="G31" s="118" t="s">
        <v>172</v>
      </c>
      <c r="H31" s="118" t="str">
        <f t="shared" si="1"/>
        <v>0501</v>
      </c>
      <c r="I31" s="118" t="s">
        <v>168</v>
      </c>
      <c r="J31" s="118" t="str">
        <f t="shared" si="2"/>
        <v xml:space="preserve"> 법률･경찰･소방･교도･국방</v>
      </c>
      <c r="K31" s="118" t="str">
        <f t="shared" si="3"/>
        <v xml:space="preserve"> 법률</v>
      </c>
      <c r="L31" s="118" t="str">
        <f t="shared" si="4"/>
        <v xml:space="preserve"> 법무</v>
      </c>
    </row>
    <row r="32" spans="1:12" ht="15" customHeight="1">
      <c r="A32" s="118" t="s">
        <v>173</v>
      </c>
      <c r="B32" s="316" t="s">
        <v>169</v>
      </c>
      <c r="C32" s="316" t="s">
        <v>170</v>
      </c>
      <c r="D32" s="316" t="s">
        <v>174</v>
      </c>
      <c r="E32" s="320">
        <v>6660</v>
      </c>
      <c r="F32" s="317"/>
      <c r="G32" s="118" t="s">
        <v>172</v>
      </c>
      <c r="H32" s="118" t="str">
        <f t="shared" si="1"/>
        <v>0501</v>
      </c>
      <c r="I32" s="118" t="s">
        <v>173</v>
      </c>
      <c r="J32" s="118" t="str">
        <f t="shared" si="2"/>
        <v xml:space="preserve"> 법률･경찰･소방･교도･국방</v>
      </c>
      <c r="K32" s="118" t="str">
        <f t="shared" si="3"/>
        <v xml:space="preserve"> 법률</v>
      </c>
      <c r="L32" s="118" t="str">
        <f t="shared" si="4"/>
        <v xml:space="preserve"> 지식재산관리</v>
      </c>
    </row>
    <row r="33" spans="1:12" ht="15" customHeight="1">
      <c r="A33" s="118" t="s">
        <v>175</v>
      </c>
      <c r="B33" s="316" t="s">
        <v>169</v>
      </c>
      <c r="C33" s="316" t="s">
        <v>176</v>
      </c>
      <c r="D33" s="316" t="s">
        <v>177</v>
      </c>
      <c r="E33" s="320">
        <v>6410</v>
      </c>
      <c r="F33" s="317"/>
      <c r="G33" s="118" t="s">
        <v>172</v>
      </c>
      <c r="H33" s="118" t="str">
        <f t="shared" si="1"/>
        <v>0502</v>
      </c>
      <c r="I33" s="118" t="s">
        <v>175</v>
      </c>
      <c r="J33" s="118" t="str">
        <f t="shared" si="2"/>
        <v xml:space="preserve"> 법률･경찰･소방･교도･국방</v>
      </c>
      <c r="K33" s="118" t="str">
        <f t="shared" si="3"/>
        <v xml:space="preserve"> 소방방재</v>
      </c>
      <c r="L33" s="118" t="str">
        <f t="shared" si="4"/>
        <v xml:space="preserve"> 소방</v>
      </c>
    </row>
    <row r="34" spans="1:12" ht="15" customHeight="1">
      <c r="A34" s="118" t="s">
        <v>178</v>
      </c>
      <c r="B34" s="316" t="s">
        <v>169</v>
      </c>
      <c r="C34" s="316" t="s">
        <v>176</v>
      </c>
      <c r="D34" s="316" t="s">
        <v>179</v>
      </c>
      <c r="E34" s="320">
        <v>6410</v>
      </c>
      <c r="F34" s="317"/>
      <c r="G34" s="118" t="s">
        <v>172</v>
      </c>
      <c r="H34" s="118" t="str">
        <f t="shared" si="1"/>
        <v>0502</v>
      </c>
      <c r="I34" s="118" t="s">
        <v>178</v>
      </c>
      <c r="J34" s="118" t="str">
        <f t="shared" si="2"/>
        <v xml:space="preserve"> 법률･경찰･소방･교도･국방</v>
      </c>
      <c r="K34" s="118" t="str">
        <f t="shared" si="3"/>
        <v xml:space="preserve"> 소방방재</v>
      </c>
      <c r="L34" s="118" t="str">
        <f t="shared" si="4"/>
        <v xml:space="preserve"> 방재</v>
      </c>
    </row>
    <row r="35" spans="1:12" ht="15" customHeight="1">
      <c r="A35" s="118" t="s">
        <v>180</v>
      </c>
      <c r="B35" s="316" t="s">
        <v>169</v>
      </c>
      <c r="C35" s="316" t="s">
        <v>176</v>
      </c>
      <c r="D35" s="316" t="s">
        <v>181</v>
      </c>
      <c r="E35" s="320">
        <v>6410</v>
      </c>
      <c r="F35" s="317"/>
      <c r="G35" s="118" t="s">
        <v>172</v>
      </c>
      <c r="H35" s="118" t="str">
        <f t="shared" si="1"/>
        <v>0502</v>
      </c>
      <c r="I35" s="120" t="s">
        <v>180</v>
      </c>
      <c r="J35" s="118" t="str">
        <f t="shared" ref="J35:J66" si="5">MID(B35,4,50)</f>
        <v xml:space="preserve"> 법률･경찰･소방･교도･국방</v>
      </c>
      <c r="K35" s="118" t="str">
        <f t="shared" ref="K35:K66" si="6">MID(C35,4,50)</f>
        <v xml:space="preserve"> 소방방재</v>
      </c>
      <c r="L35" s="118" t="s">
        <v>182</v>
      </c>
    </row>
    <row r="36" spans="1:12" ht="15" customHeight="1">
      <c r="A36" s="118" t="s">
        <v>183</v>
      </c>
      <c r="B36" s="316" t="s">
        <v>184</v>
      </c>
      <c r="C36" s="316" t="s">
        <v>185</v>
      </c>
      <c r="D36" s="316" t="s">
        <v>186</v>
      </c>
      <c r="E36" s="320">
        <v>4520</v>
      </c>
      <c r="F36" s="317"/>
      <c r="G36" s="118" t="s">
        <v>187</v>
      </c>
      <c r="H36" s="118" t="str">
        <f t="shared" si="1"/>
        <v>0601</v>
      </c>
      <c r="I36" s="118" t="s">
        <v>183</v>
      </c>
      <c r="J36" s="118" t="str">
        <f t="shared" si="5"/>
        <v xml:space="preserve"> 보건･의료</v>
      </c>
      <c r="K36" s="118" t="str">
        <f t="shared" si="6"/>
        <v xml:space="preserve"> 보건</v>
      </c>
      <c r="L36" s="118" t="str">
        <f t="shared" ref="L36:L67" si="7">MID(D36,4,50)</f>
        <v xml:space="preserve"> 의료기술지원</v>
      </c>
    </row>
    <row r="37" spans="1:12" ht="15" customHeight="1">
      <c r="A37" s="118" t="s">
        <v>188</v>
      </c>
      <c r="B37" s="316" t="s">
        <v>184</v>
      </c>
      <c r="C37" s="316" t="s">
        <v>185</v>
      </c>
      <c r="D37" s="316" t="s">
        <v>189</v>
      </c>
      <c r="E37" s="320">
        <v>5550</v>
      </c>
      <c r="F37" s="317"/>
      <c r="G37" s="118" t="s">
        <v>187</v>
      </c>
      <c r="H37" s="118" t="str">
        <f t="shared" si="1"/>
        <v>0601</v>
      </c>
      <c r="I37" s="118" t="s">
        <v>188</v>
      </c>
      <c r="J37" s="118" t="str">
        <f t="shared" si="5"/>
        <v xml:space="preserve"> 보건･의료</v>
      </c>
      <c r="K37" s="118" t="str">
        <f t="shared" si="6"/>
        <v xml:space="preserve"> 보건</v>
      </c>
      <c r="L37" s="118" t="str">
        <f t="shared" si="7"/>
        <v xml:space="preserve"> 보건지원</v>
      </c>
    </row>
    <row r="38" spans="1:12" ht="15" customHeight="1">
      <c r="A38" s="118" t="s">
        <v>190</v>
      </c>
      <c r="B38" s="316" t="s">
        <v>184</v>
      </c>
      <c r="C38" s="316" t="s">
        <v>185</v>
      </c>
      <c r="D38" s="316" t="s">
        <v>191</v>
      </c>
      <c r="E38" s="320">
        <v>5530</v>
      </c>
      <c r="F38" s="317"/>
      <c r="G38" s="118" t="s">
        <v>187</v>
      </c>
      <c r="H38" s="118" t="str">
        <f t="shared" si="1"/>
        <v>0601</v>
      </c>
      <c r="I38" s="118" t="s">
        <v>190</v>
      </c>
      <c r="J38" s="118" t="str">
        <f t="shared" si="5"/>
        <v xml:space="preserve"> 보건･의료</v>
      </c>
      <c r="K38" s="118" t="str">
        <f t="shared" si="6"/>
        <v xml:space="preserve"> 보건</v>
      </c>
      <c r="L38" s="118" t="str">
        <f t="shared" si="7"/>
        <v xml:space="preserve"> 약무</v>
      </c>
    </row>
    <row r="39" spans="1:12" ht="15" customHeight="1">
      <c r="A39" s="118" t="s">
        <v>192</v>
      </c>
      <c r="B39" s="316" t="s">
        <v>184</v>
      </c>
      <c r="C39" s="316" t="s">
        <v>193</v>
      </c>
      <c r="D39" s="316" t="s">
        <v>194</v>
      </c>
      <c r="E39" s="320">
        <v>6970</v>
      </c>
      <c r="F39" s="317"/>
      <c r="G39" s="118" t="s">
        <v>187</v>
      </c>
      <c r="H39" s="118" t="str">
        <f t="shared" si="1"/>
        <v>0602</v>
      </c>
      <c r="I39" s="118" t="s">
        <v>192</v>
      </c>
      <c r="J39" s="118" t="str">
        <f t="shared" si="5"/>
        <v xml:space="preserve"> 보건･의료</v>
      </c>
      <c r="K39" s="118" t="str">
        <f t="shared" si="6"/>
        <v xml:space="preserve"> 의료</v>
      </c>
      <c r="L39" s="118" t="str">
        <f t="shared" si="7"/>
        <v xml:space="preserve"> 임상의학</v>
      </c>
    </row>
    <row r="40" spans="1:12" ht="15" customHeight="1">
      <c r="A40" s="118" t="s">
        <v>195</v>
      </c>
      <c r="B40" s="316" t="s">
        <v>184</v>
      </c>
      <c r="C40" s="316" t="s">
        <v>193</v>
      </c>
      <c r="D40" s="316" t="s">
        <v>196</v>
      </c>
      <c r="E40" s="320">
        <v>5780</v>
      </c>
      <c r="F40" s="317"/>
      <c r="G40" s="118" t="s">
        <v>187</v>
      </c>
      <c r="H40" s="118" t="str">
        <f t="shared" si="1"/>
        <v>0602</v>
      </c>
      <c r="I40" s="118" t="s">
        <v>195</v>
      </c>
      <c r="J40" s="118" t="str">
        <f t="shared" si="5"/>
        <v xml:space="preserve"> 보건･의료</v>
      </c>
      <c r="K40" s="118" t="str">
        <f t="shared" si="6"/>
        <v xml:space="preserve"> 의료</v>
      </c>
      <c r="L40" s="118" t="str">
        <f t="shared" si="7"/>
        <v xml:space="preserve"> 간호</v>
      </c>
    </row>
    <row r="41" spans="1:12" ht="15" customHeight="1">
      <c r="A41" s="118" t="s">
        <v>197</v>
      </c>
      <c r="B41" s="316" t="s">
        <v>184</v>
      </c>
      <c r="C41" s="316" t="s">
        <v>193</v>
      </c>
      <c r="D41" s="316" t="s">
        <v>198</v>
      </c>
      <c r="E41" s="320">
        <v>6170</v>
      </c>
      <c r="F41" s="317"/>
      <c r="G41" s="118" t="s">
        <v>187</v>
      </c>
      <c r="H41" s="118" t="str">
        <f t="shared" si="1"/>
        <v>0602</v>
      </c>
      <c r="I41" s="118" t="s">
        <v>197</v>
      </c>
      <c r="J41" s="118" t="str">
        <f t="shared" si="5"/>
        <v xml:space="preserve"> 보건･의료</v>
      </c>
      <c r="K41" s="118" t="str">
        <f t="shared" si="6"/>
        <v xml:space="preserve"> 의료</v>
      </c>
      <c r="L41" s="118" t="str">
        <f t="shared" si="7"/>
        <v xml:space="preserve"> 기초의학</v>
      </c>
    </row>
    <row r="42" spans="1:12" ht="15" customHeight="1">
      <c r="A42" s="118" t="s">
        <v>199</v>
      </c>
      <c r="B42" s="316" t="s">
        <v>184</v>
      </c>
      <c r="C42" s="316" t="s">
        <v>193</v>
      </c>
      <c r="D42" s="316" t="s">
        <v>200</v>
      </c>
      <c r="E42" s="320">
        <v>5960</v>
      </c>
      <c r="F42" s="317"/>
      <c r="G42" s="118" t="s">
        <v>187</v>
      </c>
      <c r="H42" s="118" t="str">
        <f t="shared" si="1"/>
        <v>0602</v>
      </c>
      <c r="I42" s="118" t="s">
        <v>199</v>
      </c>
      <c r="J42" s="118" t="str">
        <f t="shared" si="5"/>
        <v xml:space="preserve"> 보건･의료</v>
      </c>
      <c r="K42" s="118" t="str">
        <f t="shared" si="6"/>
        <v xml:space="preserve"> 의료</v>
      </c>
      <c r="L42" s="118" t="str">
        <f t="shared" si="7"/>
        <v xml:space="preserve"> 임상지원</v>
      </c>
    </row>
    <row r="43" spans="1:12" ht="15" customHeight="1">
      <c r="A43" s="118" t="s">
        <v>201</v>
      </c>
      <c r="B43" s="316" t="s">
        <v>202</v>
      </c>
      <c r="C43" s="316" t="s">
        <v>203</v>
      </c>
      <c r="D43" s="316" t="s">
        <v>204</v>
      </c>
      <c r="E43" s="320">
        <v>6460</v>
      </c>
      <c r="F43" s="317"/>
      <c r="G43" s="118" t="s">
        <v>205</v>
      </c>
      <c r="H43" s="118" t="str">
        <f t="shared" si="1"/>
        <v>0701</v>
      </c>
      <c r="I43" s="118" t="s">
        <v>201</v>
      </c>
      <c r="J43" s="118" t="str">
        <f t="shared" si="5"/>
        <v xml:space="preserve"> 사회복지･종교</v>
      </c>
      <c r="K43" s="118" t="str">
        <f t="shared" si="6"/>
        <v xml:space="preserve"> 사회복지</v>
      </c>
      <c r="L43" s="118" t="str">
        <f t="shared" si="7"/>
        <v xml:space="preserve"> 사회복지정책</v>
      </c>
    </row>
    <row r="44" spans="1:12" ht="15" customHeight="1">
      <c r="A44" s="118" t="s">
        <v>206</v>
      </c>
      <c r="B44" s="316" t="s">
        <v>202</v>
      </c>
      <c r="C44" s="316" t="s">
        <v>203</v>
      </c>
      <c r="D44" s="316" t="s">
        <v>207</v>
      </c>
      <c r="E44" s="320">
        <v>6620</v>
      </c>
      <c r="F44" s="317"/>
      <c r="G44" s="118" t="s">
        <v>205</v>
      </c>
      <c r="H44" s="118" t="str">
        <f t="shared" si="1"/>
        <v>0701</v>
      </c>
      <c r="I44" s="118" t="s">
        <v>206</v>
      </c>
      <c r="J44" s="118" t="str">
        <f t="shared" si="5"/>
        <v xml:space="preserve"> 사회복지･종교</v>
      </c>
      <c r="K44" s="118" t="str">
        <f t="shared" si="6"/>
        <v xml:space="preserve"> 사회복지</v>
      </c>
      <c r="L44" s="118" t="str">
        <f t="shared" si="7"/>
        <v xml:space="preserve"> 사회복지서비스</v>
      </c>
    </row>
    <row r="45" spans="1:12" ht="15" customHeight="1">
      <c r="A45" s="118" t="s">
        <v>208</v>
      </c>
      <c r="B45" s="316" t="s">
        <v>202</v>
      </c>
      <c r="C45" s="316" t="s">
        <v>209</v>
      </c>
      <c r="D45" s="316" t="s">
        <v>210</v>
      </c>
      <c r="E45" s="320">
        <v>6460</v>
      </c>
      <c r="F45" s="317"/>
      <c r="G45" s="119" t="s">
        <v>205</v>
      </c>
      <c r="H45" s="118" t="str">
        <f t="shared" si="1"/>
        <v>0702</v>
      </c>
      <c r="I45" s="119" t="s">
        <v>208</v>
      </c>
      <c r="J45" s="118" t="str">
        <f t="shared" si="5"/>
        <v xml:space="preserve"> 사회복지･종교</v>
      </c>
      <c r="K45" s="118" t="str">
        <f t="shared" si="6"/>
        <v xml:space="preserve"> 상담</v>
      </c>
      <c r="L45" s="118" t="str">
        <f t="shared" si="7"/>
        <v xml:space="preserve"> 직업상담서비스</v>
      </c>
    </row>
    <row r="46" spans="1:12" ht="15" customHeight="1">
      <c r="A46" s="118" t="s">
        <v>211</v>
      </c>
      <c r="B46" s="316" t="s">
        <v>202</v>
      </c>
      <c r="C46" s="316" t="s">
        <v>209</v>
      </c>
      <c r="D46" s="316" t="s">
        <v>212</v>
      </c>
      <c r="E46" s="320">
        <v>6460</v>
      </c>
      <c r="F46" s="317"/>
      <c r="G46" s="119" t="s">
        <v>205</v>
      </c>
      <c r="H46" s="118" t="str">
        <f t="shared" si="1"/>
        <v>0702</v>
      </c>
      <c r="I46" s="119" t="s">
        <v>211</v>
      </c>
      <c r="J46" s="118" t="str">
        <f t="shared" si="5"/>
        <v xml:space="preserve"> 사회복지･종교</v>
      </c>
      <c r="K46" s="118" t="str">
        <f t="shared" si="6"/>
        <v xml:space="preserve"> 상담</v>
      </c>
      <c r="L46" s="118" t="str">
        <f t="shared" si="7"/>
        <v xml:space="preserve"> 청소년지도</v>
      </c>
    </row>
    <row r="47" spans="1:12" ht="15" customHeight="1">
      <c r="A47" s="118" t="s">
        <v>213</v>
      </c>
      <c r="B47" s="316" t="s">
        <v>202</v>
      </c>
      <c r="C47" s="316" t="s">
        <v>209</v>
      </c>
      <c r="D47" s="316" t="s">
        <v>214</v>
      </c>
      <c r="E47" s="320">
        <v>6460</v>
      </c>
      <c r="F47" s="317"/>
      <c r="G47" s="119" t="s">
        <v>205</v>
      </c>
      <c r="H47" s="118" t="str">
        <f t="shared" si="1"/>
        <v>0702</v>
      </c>
      <c r="I47" s="119" t="s">
        <v>213</v>
      </c>
      <c r="J47" s="118" t="str">
        <f t="shared" si="5"/>
        <v xml:space="preserve"> 사회복지･종교</v>
      </c>
      <c r="K47" s="118" t="str">
        <f t="shared" si="6"/>
        <v xml:space="preserve"> 상담</v>
      </c>
      <c r="L47" s="118" t="str">
        <f t="shared" si="7"/>
        <v xml:space="preserve"> 심리상담</v>
      </c>
    </row>
    <row r="48" spans="1:12" ht="15" customHeight="1">
      <c r="A48" s="118" t="s">
        <v>215</v>
      </c>
      <c r="B48" s="316" t="s">
        <v>202</v>
      </c>
      <c r="C48" s="316" t="s">
        <v>216</v>
      </c>
      <c r="D48" s="316" t="s">
        <v>217</v>
      </c>
      <c r="E48" s="320">
        <v>6460</v>
      </c>
      <c r="F48" s="317"/>
      <c r="G48" s="119" t="s">
        <v>205</v>
      </c>
      <c r="H48" s="118" t="str">
        <f t="shared" si="1"/>
        <v>0703</v>
      </c>
      <c r="I48" s="119" t="s">
        <v>215</v>
      </c>
      <c r="J48" s="118" t="str">
        <f t="shared" si="5"/>
        <v xml:space="preserve"> 사회복지･종교</v>
      </c>
      <c r="K48" s="118" t="str">
        <f t="shared" si="6"/>
        <v xml:space="preserve"> 보육</v>
      </c>
      <c r="L48" s="118" t="str">
        <f t="shared" si="7"/>
        <v xml:space="preserve"> 보육</v>
      </c>
    </row>
    <row r="49" spans="1:12" ht="15" customHeight="1">
      <c r="A49" s="118" t="s">
        <v>218</v>
      </c>
      <c r="B49" s="316" t="s">
        <v>924</v>
      </c>
      <c r="C49" s="316" t="s">
        <v>219</v>
      </c>
      <c r="D49" s="316" t="s">
        <v>220</v>
      </c>
      <c r="E49" s="320">
        <v>6440</v>
      </c>
      <c r="F49" s="317"/>
      <c r="G49" s="118" t="s">
        <v>221</v>
      </c>
      <c r="H49" s="118" t="str">
        <f t="shared" si="1"/>
        <v>0801</v>
      </c>
      <c r="I49" s="118" t="s">
        <v>218</v>
      </c>
      <c r="J49" s="118" t="str">
        <f t="shared" si="5"/>
        <v xml:space="preserve"> 문화･예술･디자인･방송</v>
      </c>
      <c r="K49" s="118" t="str">
        <f t="shared" si="6"/>
        <v xml:space="preserve"> 문화･예술</v>
      </c>
      <c r="L49" s="118" t="str">
        <f t="shared" si="7"/>
        <v xml:space="preserve"> 문화예술경영</v>
      </c>
    </row>
    <row r="50" spans="1:12" ht="15" customHeight="1">
      <c r="A50" s="118" t="s">
        <v>222</v>
      </c>
      <c r="B50" s="316" t="s">
        <v>924</v>
      </c>
      <c r="C50" s="316" t="s">
        <v>219</v>
      </c>
      <c r="D50" s="316" t="s">
        <v>223</v>
      </c>
      <c r="E50" s="320">
        <v>6680</v>
      </c>
      <c r="F50" s="317"/>
      <c r="G50" s="118" t="s">
        <v>221</v>
      </c>
      <c r="H50" s="118" t="str">
        <f t="shared" si="1"/>
        <v>0801</v>
      </c>
      <c r="I50" s="118" t="s">
        <v>222</v>
      </c>
      <c r="J50" s="118" t="str">
        <f t="shared" si="5"/>
        <v xml:space="preserve"> 문화･예술･디자인･방송</v>
      </c>
      <c r="K50" s="118" t="str">
        <f t="shared" si="6"/>
        <v xml:space="preserve"> 문화･예술</v>
      </c>
      <c r="L50" s="118" t="str">
        <f t="shared" si="7"/>
        <v xml:space="preserve"> 실용예술</v>
      </c>
    </row>
    <row r="51" spans="1:12" ht="15" customHeight="1">
      <c r="A51" s="118" t="s">
        <v>224</v>
      </c>
      <c r="B51" s="316" t="s">
        <v>924</v>
      </c>
      <c r="C51" s="316" t="s">
        <v>219</v>
      </c>
      <c r="D51" s="316" t="s">
        <v>225</v>
      </c>
      <c r="E51" s="320">
        <v>6460</v>
      </c>
      <c r="F51" s="317"/>
      <c r="G51" s="118" t="s">
        <v>221</v>
      </c>
      <c r="H51" s="118" t="str">
        <f t="shared" si="1"/>
        <v>0801</v>
      </c>
      <c r="I51" s="118" t="s">
        <v>224</v>
      </c>
      <c r="J51" s="118" t="str">
        <f t="shared" si="5"/>
        <v xml:space="preserve"> 문화･예술･디자인･방송</v>
      </c>
      <c r="K51" s="118" t="str">
        <f t="shared" si="6"/>
        <v xml:space="preserve"> 문화･예술</v>
      </c>
      <c r="L51" s="118" t="str">
        <f t="shared" si="7"/>
        <v xml:space="preserve"> 공연예술</v>
      </c>
    </row>
    <row r="52" spans="1:12" ht="15" customHeight="1">
      <c r="A52" s="118" t="s">
        <v>226</v>
      </c>
      <c r="B52" s="316" t="s">
        <v>924</v>
      </c>
      <c r="C52" s="316" t="s">
        <v>219</v>
      </c>
      <c r="D52" s="316" t="s">
        <v>227</v>
      </c>
      <c r="E52" s="320">
        <v>6330</v>
      </c>
      <c r="F52" s="317"/>
      <c r="G52" s="118" t="s">
        <v>221</v>
      </c>
      <c r="H52" s="118" t="str">
        <f t="shared" si="1"/>
        <v>0801</v>
      </c>
      <c r="I52" s="118" t="s">
        <v>226</v>
      </c>
      <c r="J52" s="118" t="str">
        <f t="shared" si="5"/>
        <v xml:space="preserve"> 문화･예술･디자인･방송</v>
      </c>
      <c r="K52" s="118" t="str">
        <f t="shared" si="6"/>
        <v xml:space="preserve"> 문화･예술</v>
      </c>
      <c r="L52" s="118" t="str">
        <f t="shared" si="7"/>
        <v xml:space="preserve"> 문화재관리</v>
      </c>
    </row>
    <row r="53" spans="1:12" ht="15" customHeight="1">
      <c r="A53" s="118" t="s">
        <v>228</v>
      </c>
      <c r="B53" s="316" t="s">
        <v>924</v>
      </c>
      <c r="C53" s="316" t="s">
        <v>229</v>
      </c>
      <c r="D53" s="316" t="s">
        <v>230</v>
      </c>
      <c r="E53" s="320">
        <v>5620</v>
      </c>
      <c r="F53" s="317"/>
      <c r="G53" s="118" t="s">
        <v>221</v>
      </c>
      <c r="H53" s="118" t="str">
        <f t="shared" si="1"/>
        <v>0802</v>
      </c>
      <c r="I53" s="118" t="s">
        <v>228</v>
      </c>
      <c r="J53" s="118" t="str">
        <f t="shared" si="5"/>
        <v xml:space="preserve"> 문화･예술･디자인･방송</v>
      </c>
      <c r="K53" s="118" t="str">
        <f t="shared" si="6"/>
        <v xml:space="preserve"> 디자인</v>
      </c>
      <c r="L53" s="118" t="str">
        <f t="shared" si="7"/>
        <v xml:space="preserve"> 디자인</v>
      </c>
    </row>
    <row r="54" spans="1:12" ht="15" customHeight="1">
      <c r="A54" s="118" t="s">
        <v>231</v>
      </c>
      <c r="B54" s="316" t="s">
        <v>924</v>
      </c>
      <c r="C54" s="316" t="s">
        <v>232</v>
      </c>
      <c r="D54" s="316" t="s">
        <v>233</v>
      </c>
      <c r="E54" s="320">
        <v>7000</v>
      </c>
      <c r="F54" s="317"/>
      <c r="G54" s="118" t="s">
        <v>221</v>
      </c>
      <c r="H54" s="118" t="str">
        <f t="shared" si="1"/>
        <v>0803</v>
      </c>
      <c r="I54" s="118" t="s">
        <v>231</v>
      </c>
      <c r="J54" s="118" t="str">
        <f t="shared" si="5"/>
        <v xml:space="preserve"> 문화･예술･디자인･방송</v>
      </c>
      <c r="K54" s="118" t="str">
        <f t="shared" si="6"/>
        <v xml:space="preserve"> 문화콘텐츠</v>
      </c>
      <c r="L54" s="118" t="str">
        <f t="shared" si="7"/>
        <v xml:space="preserve"> 문화콘텐츠기획</v>
      </c>
    </row>
    <row r="55" spans="1:12" ht="15" customHeight="1">
      <c r="A55" s="118" t="s">
        <v>234</v>
      </c>
      <c r="B55" s="316" t="s">
        <v>924</v>
      </c>
      <c r="C55" s="316" t="s">
        <v>232</v>
      </c>
      <c r="D55" s="316" t="s">
        <v>235</v>
      </c>
      <c r="E55" s="320">
        <v>6240</v>
      </c>
      <c r="F55" s="317"/>
      <c r="G55" s="118" t="s">
        <v>221</v>
      </c>
      <c r="H55" s="118" t="str">
        <f t="shared" si="1"/>
        <v>0803</v>
      </c>
      <c r="I55" s="118" t="s">
        <v>234</v>
      </c>
      <c r="J55" s="118" t="str">
        <f t="shared" si="5"/>
        <v xml:space="preserve"> 문화･예술･디자인･방송</v>
      </c>
      <c r="K55" s="118" t="str">
        <f t="shared" si="6"/>
        <v xml:space="preserve"> 문화콘텐츠</v>
      </c>
      <c r="L55" s="118" t="str">
        <f t="shared" si="7"/>
        <v xml:space="preserve"> 문화콘텐츠제작</v>
      </c>
    </row>
    <row r="56" spans="1:12" ht="15" customHeight="1">
      <c r="A56" s="118" t="s">
        <v>236</v>
      </c>
      <c r="B56" s="316" t="s">
        <v>924</v>
      </c>
      <c r="C56" s="316" t="s">
        <v>232</v>
      </c>
      <c r="D56" s="316" t="s">
        <v>237</v>
      </c>
      <c r="E56" s="320">
        <v>6830</v>
      </c>
      <c r="F56" s="317"/>
      <c r="G56" s="118" t="s">
        <v>221</v>
      </c>
      <c r="H56" s="118" t="str">
        <f t="shared" si="1"/>
        <v>0803</v>
      </c>
      <c r="I56" s="118" t="s">
        <v>236</v>
      </c>
      <c r="J56" s="118" t="str">
        <f t="shared" si="5"/>
        <v xml:space="preserve"> 문화･예술･디자인･방송</v>
      </c>
      <c r="K56" s="118" t="str">
        <f t="shared" si="6"/>
        <v xml:space="preserve"> 문화콘텐츠</v>
      </c>
      <c r="L56" s="118" t="str">
        <f t="shared" si="7"/>
        <v xml:space="preserve"> 문화콘텐츠유통･서비스</v>
      </c>
    </row>
    <row r="57" spans="1:12" ht="15" customHeight="1">
      <c r="A57" s="118" t="s">
        <v>238</v>
      </c>
      <c r="B57" s="316" t="s">
        <v>924</v>
      </c>
      <c r="C57" s="316" t="s">
        <v>232</v>
      </c>
      <c r="D57" s="316" t="s">
        <v>239</v>
      </c>
      <c r="E57" s="320">
        <v>6330</v>
      </c>
      <c r="F57" s="317"/>
      <c r="G57" s="118" t="s">
        <v>221</v>
      </c>
      <c r="H57" s="118" t="str">
        <f t="shared" si="1"/>
        <v>0803</v>
      </c>
      <c r="I57" s="118" t="s">
        <v>238</v>
      </c>
      <c r="J57" s="118" t="str">
        <f t="shared" si="5"/>
        <v xml:space="preserve"> 문화･예술･디자인･방송</v>
      </c>
      <c r="K57" s="118" t="str">
        <f t="shared" si="6"/>
        <v xml:space="preserve"> 문화콘텐츠</v>
      </c>
      <c r="L57" s="118" t="str">
        <f t="shared" si="7"/>
        <v xml:space="preserve"> 영상제작</v>
      </c>
    </row>
    <row r="58" spans="1:12" ht="15" customHeight="1">
      <c r="A58" s="118" t="s">
        <v>240</v>
      </c>
      <c r="B58" s="316" t="s">
        <v>241</v>
      </c>
      <c r="C58" s="316" t="s">
        <v>242</v>
      </c>
      <c r="D58" s="316" t="s">
        <v>242</v>
      </c>
      <c r="E58" s="320">
        <v>8150</v>
      </c>
      <c r="F58" s="317"/>
      <c r="G58" s="118" t="s">
        <v>243</v>
      </c>
      <c r="H58" s="118" t="str">
        <f t="shared" si="1"/>
        <v>0901</v>
      </c>
      <c r="I58" s="118" t="s">
        <v>240</v>
      </c>
      <c r="J58" s="118" t="str">
        <f t="shared" si="5"/>
        <v xml:space="preserve"> 운전･운송</v>
      </c>
      <c r="K58" s="118" t="str">
        <f t="shared" si="6"/>
        <v xml:space="preserve"> 자동차운전･운송</v>
      </c>
      <c r="L58" s="118" t="str">
        <f t="shared" si="7"/>
        <v xml:space="preserve"> 자동차운전･운송</v>
      </c>
    </row>
    <row r="59" spans="1:12" ht="15" customHeight="1">
      <c r="A59" s="118" t="s">
        <v>244</v>
      </c>
      <c r="B59" s="316" t="s">
        <v>241</v>
      </c>
      <c r="C59" s="316" t="s">
        <v>245</v>
      </c>
      <c r="D59" s="316" t="s">
        <v>246</v>
      </c>
      <c r="E59" s="320">
        <v>7150</v>
      </c>
      <c r="F59" s="317"/>
      <c r="G59" s="118" t="s">
        <v>243</v>
      </c>
      <c r="H59" s="118" t="str">
        <f t="shared" si="1"/>
        <v>0902</v>
      </c>
      <c r="I59" s="118" t="s">
        <v>244</v>
      </c>
      <c r="J59" s="118" t="str">
        <f t="shared" si="5"/>
        <v xml:space="preserve"> 운전･운송</v>
      </c>
      <c r="K59" s="118" t="str">
        <f t="shared" si="6"/>
        <v xml:space="preserve"> 철도운전･운송</v>
      </c>
      <c r="L59" s="118" t="str">
        <f t="shared" si="7"/>
        <v xml:space="preserve"> 철도운전운영</v>
      </c>
    </row>
    <row r="60" spans="1:12" ht="15" customHeight="1">
      <c r="A60" s="118" t="s">
        <v>247</v>
      </c>
      <c r="B60" s="316" t="s">
        <v>241</v>
      </c>
      <c r="C60" s="316" t="s">
        <v>245</v>
      </c>
      <c r="D60" s="316" t="s">
        <v>248</v>
      </c>
      <c r="E60" s="320">
        <v>7150</v>
      </c>
      <c r="F60" s="317"/>
      <c r="G60" s="118" t="s">
        <v>243</v>
      </c>
      <c r="H60" s="118" t="str">
        <f t="shared" si="1"/>
        <v>0902</v>
      </c>
      <c r="I60" s="118" t="s">
        <v>247</v>
      </c>
      <c r="J60" s="118" t="str">
        <f t="shared" si="5"/>
        <v xml:space="preserve"> 운전･운송</v>
      </c>
      <c r="K60" s="118" t="str">
        <f t="shared" si="6"/>
        <v xml:space="preserve"> 철도운전･운송</v>
      </c>
      <c r="L60" s="118" t="str">
        <f t="shared" si="7"/>
        <v xml:space="preserve"> 철도시설유지보수</v>
      </c>
    </row>
    <row r="61" spans="1:12" ht="15" customHeight="1">
      <c r="A61" s="118" t="s">
        <v>249</v>
      </c>
      <c r="B61" s="316" t="s">
        <v>241</v>
      </c>
      <c r="C61" s="316" t="s">
        <v>250</v>
      </c>
      <c r="D61" s="316" t="s">
        <v>251</v>
      </c>
      <c r="E61" s="320">
        <v>8150</v>
      </c>
      <c r="F61" s="317"/>
      <c r="G61" s="118" t="s">
        <v>243</v>
      </c>
      <c r="H61" s="118" t="str">
        <f t="shared" si="1"/>
        <v>0903</v>
      </c>
      <c r="I61" s="118" t="s">
        <v>249</v>
      </c>
      <c r="J61" s="118" t="str">
        <f t="shared" si="5"/>
        <v xml:space="preserve"> 운전･운송</v>
      </c>
      <c r="K61" s="118" t="str">
        <f t="shared" si="6"/>
        <v xml:space="preserve"> 선박운전･운송</v>
      </c>
      <c r="L61" s="118" t="str">
        <f t="shared" si="7"/>
        <v xml:space="preserve"> 선박운항</v>
      </c>
    </row>
    <row r="62" spans="1:12" ht="15" customHeight="1">
      <c r="A62" s="118" t="s">
        <v>252</v>
      </c>
      <c r="B62" s="316" t="s">
        <v>241</v>
      </c>
      <c r="C62" s="316" t="s">
        <v>250</v>
      </c>
      <c r="D62" s="316" t="s">
        <v>253</v>
      </c>
      <c r="E62" s="320">
        <v>7150</v>
      </c>
      <c r="F62" s="317"/>
      <c r="G62" s="118" t="s">
        <v>243</v>
      </c>
      <c r="H62" s="118" t="str">
        <f t="shared" si="1"/>
        <v>0903</v>
      </c>
      <c r="I62" s="118" t="s">
        <v>252</v>
      </c>
      <c r="J62" s="118" t="str">
        <f t="shared" si="5"/>
        <v xml:space="preserve"> 운전･운송</v>
      </c>
      <c r="K62" s="118" t="str">
        <f t="shared" si="6"/>
        <v xml:space="preserve"> 선박운전･운송</v>
      </c>
      <c r="L62" s="118" t="str">
        <f t="shared" si="7"/>
        <v xml:space="preserve"> 검수･검량</v>
      </c>
    </row>
    <row r="63" spans="1:12" ht="15" customHeight="1">
      <c r="A63" s="118" t="s">
        <v>254</v>
      </c>
      <c r="B63" s="316" t="s">
        <v>241</v>
      </c>
      <c r="C63" s="316" t="s">
        <v>255</v>
      </c>
      <c r="D63" s="316" t="s">
        <v>256</v>
      </c>
      <c r="E63" s="320">
        <v>7150</v>
      </c>
      <c r="F63" s="317"/>
      <c r="G63" s="118" t="s">
        <v>243</v>
      </c>
      <c r="H63" s="118" t="str">
        <f t="shared" si="1"/>
        <v>0904</v>
      </c>
      <c r="I63" s="118" t="s">
        <v>254</v>
      </c>
      <c r="J63" s="118" t="str">
        <f t="shared" si="5"/>
        <v xml:space="preserve"> 운전･운송</v>
      </c>
      <c r="K63" s="118" t="str">
        <f t="shared" si="6"/>
        <v xml:space="preserve"> 항공운전･운송</v>
      </c>
      <c r="L63" s="118" t="str">
        <f t="shared" si="7"/>
        <v xml:space="preserve"> 항공기조종운송</v>
      </c>
    </row>
    <row r="64" spans="1:12" ht="15" customHeight="1">
      <c r="A64" s="118" t="s">
        <v>257</v>
      </c>
      <c r="B64" s="316" t="s">
        <v>241</v>
      </c>
      <c r="C64" s="316" t="s">
        <v>255</v>
      </c>
      <c r="D64" s="316" t="s">
        <v>258</v>
      </c>
      <c r="E64" s="320">
        <v>7150</v>
      </c>
      <c r="F64" s="317"/>
      <c r="G64" s="118" t="s">
        <v>243</v>
      </c>
      <c r="H64" s="118" t="str">
        <f t="shared" si="1"/>
        <v>0904</v>
      </c>
      <c r="I64" s="118" t="s">
        <v>257</v>
      </c>
      <c r="J64" s="118" t="str">
        <f t="shared" si="5"/>
        <v xml:space="preserve"> 운전･운송</v>
      </c>
      <c r="K64" s="118" t="str">
        <f t="shared" si="6"/>
        <v xml:space="preserve"> 항공운전･운송</v>
      </c>
      <c r="L64" s="118" t="str">
        <f t="shared" si="7"/>
        <v xml:space="preserve"> 항공운항</v>
      </c>
    </row>
    <row r="65" spans="1:12" ht="15" customHeight="1">
      <c r="A65" s="118" t="s">
        <v>259</v>
      </c>
      <c r="B65" s="316" t="s">
        <v>241</v>
      </c>
      <c r="C65" s="316" t="s">
        <v>255</v>
      </c>
      <c r="D65" s="316" t="s">
        <v>260</v>
      </c>
      <c r="E65" s="320">
        <v>7150</v>
      </c>
      <c r="F65" s="317"/>
      <c r="G65" s="118" t="s">
        <v>243</v>
      </c>
      <c r="H65" s="118" t="str">
        <f t="shared" si="1"/>
        <v>0904</v>
      </c>
      <c r="I65" s="119" t="s">
        <v>259</v>
      </c>
      <c r="J65" s="118" t="str">
        <f t="shared" si="5"/>
        <v xml:space="preserve"> 운전･운송</v>
      </c>
      <c r="K65" s="118" t="str">
        <f t="shared" si="6"/>
        <v xml:space="preserve"> 항공운전･운송</v>
      </c>
      <c r="L65" s="118" t="str">
        <f t="shared" si="7"/>
        <v xml:space="preserve"> 항행안전시설</v>
      </c>
    </row>
    <row r="66" spans="1:12" ht="15" customHeight="1">
      <c r="A66" s="118" t="s">
        <v>261</v>
      </c>
      <c r="B66" s="316" t="s">
        <v>262</v>
      </c>
      <c r="C66" s="316" t="s">
        <v>263</v>
      </c>
      <c r="D66" s="316" t="s">
        <v>264</v>
      </c>
      <c r="E66" s="320">
        <v>7390</v>
      </c>
      <c r="F66" s="317"/>
      <c r="G66" s="118" t="s">
        <v>265</v>
      </c>
      <c r="H66" s="118" t="str">
        <f t="shared" si="1"/>
        <v>1001</v>
      </c>
      <c r="I66" s="118" t="s">
        <v>261</v>
      </c>
      <c r="J66" s="118" t="str">
        <f t="shared" si="5"/>
        <v xml:space="preserve"> 영업판매</v>
      </c>
      <c r="K66" s="118" t="str">
        <f t="shared" si="6"/>
        <v xml:space="preserve"> 영업</v>
      </c>
      <c r="L66" s="118" t="str">
        <f t="shared" si="7"/>
        <v xml:space="preserve"> 일반･해외영업</v>
      </c>
    </row>
    <row r="67" spans="1:12" ht="15" customHeight="1">
      <c r="A67" s="118" t="s">
        <v>266</v>
      </c>
      <c r="B67" s="316" t="s">
        <v>262</v>
      </c>
      <c r="C67" s="316" t="s">
        <v>267</v>
      </c>
      <c r="D67" s="316" t="s">
        <v>268</v>
      </c>
      <c r="E67" s="320">
        <v>6960</v>
      </c>
      <c r="F67" s="317"/>
      <c r="G67" s="118" t="s">
        <v>265</v>
      </c>
      <c r="H67" s="118" t="str">
        <f t="shared" si="1"/>
        <v>1002</v>
      </c>
      <c r="I67" s="118" t="s">
        <v>266</v>
      </c>
      <c r="J67" s="118" t="str">
        <f t="shared" ref="J67:J87" si="8">MID(B67,4,50)</f>
        <v xml:space="preserve"> 영업판매</v>
      </c>
      <c r="K67" s="118" t="str">
        <f t="shared" ref="K67:K87" si="9">MID(C67,4,50)</f>
        <v xml:space="preserve"> 부동산</v>
      </c>
      <c r="L67" s="118" t="str">
        <f t="shared" si="7"/>
        <v xml:space="preserve"> 부동산컨설팅</v>
      </c>
    </row>
    <row r="68" spans="1:12" ht="15" customHeight="1">
      <c r="A68" s="118" t="s">
        <v>269</v>
      </c>
      <c r="B68" s="316" t="s">
        <v>262</v>
      </c>
      <c r="C68" s="316" t="s">
        <v>267</v>
      </c>
      <c r="D68" s="316" t="s">
        <v>270</v>
      </c>
      <c r="E68" s="320">
        <v>6620</v>
      </c>
      <c r="F68" s="317"/>
      <c r="G68" s="118" t="s">
        <v>265</v>
      </c>
      <c r="H68" s="118" t="str">
        <f t="shared" si="1"/>
        <v>1002</v>
      </c>
      <c r="I68" s="118" t="s">
        <v>269</v>
      </c>
      <c r="J68" s="118" t="str">
        <f t="shared" si="8"/>
        <v xml:space="preserve"> 영업판매</v>
      </c>
      <c r="K68" s="118" t="str">
        <f t="shared" si="9"/>
        <v xml:space="preserve"> 부동산</v>
      </c>
      <c r="L68" s="118" t="str">
        <f t="shared" ref="L68:L99" si="10">MID(D68,4,50)</f>
        <v xml:space="preserve"> 부동산관리</v>
      </c>
    </row>
    <row r="69" spans="1:12" ht="15" customHeight="1">
      <c r="A69" s="118" t="s">
        <v>271</v>
      </c>
      <c r="B69" s="316" t="s">
        <v>262</v>
      </c>
      <c r="C69" s="316" t="s">
        <v>267</v>
      </c>
      <c r="D69" s="316" t="s">
        <v>272</v>
      </c>
      <c r="E69" s="320">
        <v>6620</v>
      </c>
      <c r="F69" s="317"/>
      <c r="G69" s="118" t="s">
        <v>265</v>
      </c>
      <c r="H69" s="118" t="str">
        <f t="shared" ref="H69:H133" si="11">LEFT(I69,4)</f>
        <v>1002</v>
      </c>
      <c r="I69" s="118" t="s">
        <v>271</v>
      </c>
      <c r="J69" s="118" t="str">
        <f t="shared" si="8"/>
        <v xml:space="preserve"> 영업판매</v>
      </c>
      <c r="K69" s="118" t="str">
        <f t="shared" si="9"/>
        <v xml:space="preserve"> 부동산</v>
      </c>
      <c r="L69" s="118" t="str">
        <f t="shared" si="10"/>
        <v xml:space="preserve"> 부동산중개</v>
      </c>
    </row>
    <row r="70" spans="1:12" ht="15" customHeight="1">
      <c r="A70" s="118" t="s">
        <v>273</v>
      </c>
      <c r="B70" s="316" t="s">
        <v>262</v>
      </c>
      <c r="C70" s="316" t="s">
        <v>267</v>
      </c>
      <c r="D70" s="316" t="s">
        <v>274</v>
      </c>
      <c r="E70" s="320">
        <v>6620</v>
      </c>
      <c r="F70" s="317"/>
      <c r="G70" s="118" t="s">
        <v>265</v>
      </c>
      <c r="H70" s="118" t="str">
        <f t="shared" si="11"/>
        <v>1002</v>
      </c>
      <c r="I70" s="118" t="s">
        <v>273</v>
      </c>
      <c r="J70" s="118" t="str">
        <f t="shared" si="8"/>
        <v xml:space="preserve"> 영업판매</v>
      </c>
      <c r="K70" s="118" t="str">
        <f t="shared" si="9"/>
        <v xml:space="preserve"> 부동산</v>
      </c>
      <c r="L70" s="118" t="str">
        <f t="shared" si="10"/>
        <v xml:space="preserve"> 감정평가</v>
      </c>
    </row>
    <row r="71" spans="1:12" ht="15" customHeight="1">
      <c r="A71" s="118" t="s">
        <v>275</v>
      </c>
      <c r="B71" s="316" t="s">
        <v>262</v>
      </c>
      <c r="C71" s="316" t="s">
        <v>276</v>
      </c>
      <c r="D71" s="316" t="s">
        <v>277</v>
      </c>
      <c r="E71" s="320">
        <v>6910</v>
      </c>
      <c r="F71" s="317"/>
      <c r="G71" s="118" t="s">
        <v>265</v>
      </c>
      <c r="H71" s="118" t="str">
        <f t="shared" si="11"/>
        <v>1003</v>
      </c>
      <c r="I71" s="118" t="s">
        <v>275</v>
      </c>
      <c r="J71" s="118" t="str">
        <f t="shared" si="8"/>
        <v xml:space="preserve"> 영업판매</v>
      </c>
      <c r="K71" s="118" t="str">
        <f t="shared" si="9"/>
        <v xml:space="preserve"> 판매</v>
      </c>
      <c r="L71" s="118" t="str">
        <f t="shared" si="10"/>
        <v xml:space="preserve"> e-비지니스</v>
      </c>
    </row>
    <row r="72" spans="1:12" ht="15" customHeight="1">
      <c r="A72" s="118" t="s">
        <v>278</v>
      </c>
      <c r="B72" s="316" t="s">
        <v>262</v>
      </c>
      <c r="C72" s="316" t="s">
        <v>276</v>
      </c>
      <c r="D72" s="316" t="s">
        <v>279</v>
      </c>
      <c r="E72" s="320">
        <v>6770</v>
      </c>
      <c r="F72" s="317"/>
      <c r="G72" s="118" t="s">
        <v>265</v>
      </c>
      <c r="H72" s="118" t="str">
        <f t="shared" si="11"/>
        <v>1003</v>
      </c>
      <c r="I72" s="118" t="s">
        <v>278</v>
      </c>
      <c r="J72" s="118" t="str">
        <f t="shared" si="8"/>
        <v xml:space="preserve"> 영업판매</v>
      </c>
      <c r="K72" s="118" t="str">
        <f t="shared" si="9"/>
        <v xml:space="preserve"> 판매</v>
      </c>
      <c r="L72" s="118" t="str">
        <f t="shared" si="10"/>
        <v xml:space="preserve"> 일반판매</v>
      </c>
    </row>
    <row r="73" spans="1:12" ht="15" customHeight="1">
      <c r="A73" s="118" t="s">
        <v>280</v>
      </c>
      <c r="B73" s="316" t="s">
        <v>262</v>
      </c>
      <c r="C73" s="316" t="s">
        <v>276</v>
      </c>
      <c r="D73" s="316" t="s">
        <v>281</v>
      </c>
      <c r="E73" s="320">
        <v>6840</v>
      </c>
      <c r="F73" s="317"/>
      <c r="G73" s="118" t="s">
        <v>265</v>
      </c>
      <c r="H73" s="118" t="str">
        <f t="shared" si="11"/>
        <v>1003</v>
      </c>
      <c r="I73" s="118" t="s">
        <v>280</v>
      </c>
      <c r="J73" s="118" t="str">
        <f t="shared" si="8"/>
        <v xml:space="preserve"> 영업판매</v>
      </c>
      <c r="K73" s="118" t="str">
        <f t="shared" si="9"/>
        <v xml:space="preserve"> 판매</v>
      </c>
      <c r="L73" s="118" t="str">
        <f t="shared" si="10"/>
        <v xml:space="preserve"> 상품중개⋅경매</v>
      </c>
    </row>
    <row r="74" spans="1:12" ht="15" customHeight="1">
      <c r="A74" s="118" t="s">
        <v>282</v>
      </c>
      <c r="B74" s="316" t="s">
        <v>283</v>
      </c>
      <c r="C74" s="316" t="s">
        <v>284</v>
      </c>
      <c r="D74" s="316" t="s">
        <v>285</v>
      </c>
      <c r="E74" s="320">
        <v>6620</v>
      </c>
      <c r="F74" s="317"/>
      <c r="G74" s="118" t="s">
        <v>286</v>
      </c>
      <c r="H74" s="118" t="str">
        <f t="shared" si="11"/>
        <v>1101</v>
      </c>
      <c r="I74" s="118" t="s">
        <v>282</v>
      </c>
      <c r="J74" s="118" t="str">
        <f t="shared" si="8"/>
        <v xml:space="preserve"> 경비･청소</v>
      </c>
      <c r="K74" s="118" t="str">
        <f t="shared" si="9"/>
        <v xml:space="preserve"> 경비</v>
      </c>
      <c r="L74" s="118" t="str">
        <f t="shared" si="10"/>
        <v xml:space="preserve"> 경비･경호</v>
      </c>
    </row>
    <row r="75" spans="1:12" ht="15" customHeight="1">
      <c r="A75" s="118" t="s">
        <v>287</v>
      </c>
      <c r="B75" s="316" t="s">
        <v>283</v>
      </c>
      <c r="C75" s="316" t="s">
        <v>288</v>
      </c>
      <c r="D75" s="316" t="s">
        <v>289</v>
      </c>
      <c r="E75" s="320">
        <v>6620</v>
      </c>
      <c r="F75" s="317"/>
      <c r="G75" s="118" t="s">
        <v>286</v>
      </c>
      <c r="H75" s="118" t="str">
        <f t="shared" si="11"/>
        <v>1102</v>
      </c>
      <c r="I75" s="118" t="s">
        <v>287</v>
      </c>
      <c r="J75" s="118" t="str">
        <f t="shared" si="8"/>
        <v xml:space="preserve"> 경비･청소</v>
      </c>
      <c r="K75" s="118" t="str">
        <f t="shared" si="9"/>
        <v xml:space="preserve"> 청소</v>
      </c>
      <c r="L75" s="118" t="str">
        <f t="shared" si="10"/>
        <v xml:space="preserve"> 청소</v>
      </c>
    </row>
    <row r="76" spans="1:12" ht="15" customHeight="1">
      <c r="A76" s="118" t="s">
        <v>290</v>
      </c>
      <c r="B76" s="316" t="s">
        <v>291</v>
      </c>
      <c r="C76" s="316" t="s">
        <v>292</v>
      </c>
      <c r="D76" s="316" t="s">
        <v>293</v>
      </c>
      <c r="E76" s="320">
        <v>6470</v>
      </c>
      <c r="F76" s="317"/>
      <c r="G76" s="118" t="s">
        <v>294</v>
      </c>
      <c r="H76" s="118" t="str">
        <f t="shared" si="11"/>
        <v>1201</v>
      </c>
      <c r="I76" s="118" t="s">
        <v>290</v>
      </c>
      <c r="J76" s="118" t="str">
        <f t="shared" si="8"/>
        <v xml:space="preserve"> 이용･숙박･여행･오락･스포츠</v>
      </c>
      <c r="K76" s="118" t="str">
        <f t="shared" si="9"/>
        <v xml:space="preserve"> 이･미용</v>
      </c>
      <c r="L76" s="118" t="str">
        <f t="shared" si="10"/>
        <v xml:space="preserve"> 이･미용서비스</v>
      </c>
    </row>
    <row r="77" spans="1:12" ht="15" customHeight="1">
      <c r="A77" s="118" t="s">
        <v>295</v>
      </c>
      <c r="B77" s="316" t="s">
        <v>291</v>
      </c>
      <c r="C77" s="316" t="s">
        <v>296</v>
      </c>
      <c r="D77" s="316" t="s">
        <v>297</v>
      </c>
      <c r="E77" s="320">
        <v>6900</v>
      </c>
      <c r="F77" s="317"/>
      <c r="G77" s="118" t="s">
        <v>294</v>
      </c>
      <c r="H77" s="118" t="str">
        <f t="shared" si="11"/>
        <v>1202</v>
      </c>
      <c r="I77" s="118" t="s">
        <v>295</v>
      </c>
      <c r="J77" s="118" t="str">
        <f t="shared" si="8"/>
        <v xml:space="preserve"> 이용･숙박･여행･오락･스포츠</v>
      </c>
      <c r="K77" s="118" t="str">
        <f t="shared" si="9"/>
        <v xml:space="preserve"> 결혼･장례</v>
      </c>
      <c r="L77" s="118" t="str">
        <f t="shared" si="10"/>
        <v xml:space="preserve"> 결혼서비스</v>
      </c>
    </row>
    <row r="78" spans="1:12" ht="15" customHeight="1">
      <c r="A78" s="118" t="s">
        <v>298</v>
      </c>
      <c r="B78" s="316" t="s">
        <v>291</v>
      </c>
      <c r="C78" s="316" t="s">
        <v>296</v>
      </c>
      <c r="D78" s="316" t="s">
        <v>299</v>
      </c>
      <c r="E78" s="320">
        <v>6900</v>
      </c>
      <c r="F78" s="317"/>
      <c r="G78" s="118" t="s">
        <v>294</v>
      </c>
      <c r="H78" s="118" t="str">
        <f t="shared" si="11"/>
        <v>1202</v>
      </c>
      <c r="I78" s="118" t="s">
        <v>298</v>
      </c>
      <c r="J78" s="118" t="str">
        <f t="shared" si="8"/>
        <v xml:space="preserve"> 이용･숙박･여행･오락･스포츠</v>
      </c>
      <c r="K78" s="118" t="str">
        <f t="shared" si="9"/>
        <v xml:space="preserve"> 결혼･장례</v>
      </c>
      <c r="L78" s="118" t="str">
        <f t="shared" si="10"/>
        <v xml:space="preserve"> 장례서비스</v>
      </c>
    </row>
    <row r="79" spans="1:12" ht="15" customHeight="1">
      <c r="A79" s="118" t="s">
        <v>300</v>
      </c>
      <c r="B79" s="316" t="s">
        <v>291</v>
      </c>
      <c r="C79" s="316" t="s">
        <v>301</v>
      </c>
      <c r="D79" s="316" t="s">
        <v>302</v>
      </c>
      <c r="E79" s="320">
        <v>6900</v>
      </c>
      <c r="F79" s="317"/>
      <c r="G79" s="118" t="s">
        <v>294</v>
      </c>
      <c r="H79" s="118" t="str">
        <f t="shared" si="11"/>
        <v>1203</v>
      </c>
      <c r="I79" s="118" t="s">
        <v>300</v>
      </c>
      <c r="J79" s="118" t="str">
        <f t="shared" si="8"/>
        <v xml:space="preserve"> 이용･숙박･여행･오락･스포츠</v>
      </c>
      <c r="K79" s="118" t="str">
        <f t="shared" si="9"/>
        <v xml:space="preserve"> 관광･레저</v>
      </c>
      <c r="L79" s="118" t="str">
        <f t="shared" si="10"/>
        <v xml:space="preserve"> 여행서비스</v>
      </c>
    </row>
    <row r="80" spans="1:12" ht="15" customHeight="1">
      <c r="A80" s="118" t="s">
        <v>303</v>
      </c>
      <c r="B80" s="316" t="s">
        <v>291</v>
      </c>
      <c r="C80" s="316" t="s">
        <v>301</v>
      </c>
      <c r="D80" s="316" t="s">
        <v>304</v>
      </c>
      <c r="E80" s="320">
        <v>7890</v>
      </c>
      <c r="F80" s="317"/>
      <c r="G80" s="118" t="s">
        <v>294</v>
      </c>
      <c r="H80" s="118" t="str">
        <f t="shared" si="11"/>
        <v>1203</v>
      </c>
      <c r="I80" s="118" t="s">
        <v>303</v>
      </c>
      <c r="J80" s="118" t="str">
        <f t="shared" si="8"/>
        <v xml:space="preserve"> 이용･숙박･여행･오락･스포츠</v>
      </c>
      <c r="K80" s="118" t="str">
        <f t="shared" si="9"/>
        <v xml:space="preserve"> 관광･레저</v>
      </c>
      <c r="L80" s="118" t="str">
        <f t="shared" si="10"/>
        <v xml:space="preserve"> 숙박서비스</v>
      </c>
    </row>
    <row r="81" spans="1:12" ht="15" customHeight="1">
      <c r="A81" s="118" t="s">
        <v>305</v>
      </c>
      <c r="B81" s="316" t="s">
        <v>291</v>
      </c>
      <c r="C81" s="316" t="s">
        <v>301</v>
      </c>
      <c r="D81" s="316" t="s">
        <v>306</v>
      </c>
      <c r="E81" s="320">
        <v>6900</v>
      </c>
      <c r="F81" s="317"/>
      <c r="G81" s="118" t="s">
        <v>294</v>
      </c>
      <c r="H81" s="118" t="str">
        <f t="shared" si="11"/>
        <v>1203</v>
      </c>
      <c r="I81" s="118" t="s">
        <v>305</v>
      </c>
      <c r="J81" s="118" t="str">
        <f t="shared" si="8"/>
        <v xml:space="preserve"> 이용･숙박･여행･오락･스포츠</v>
      </c>
      <c r="K81" s="118" t="str">
        <f t="shared" si="9"/>
        <v xml:space="preserve"> 관광･레저</v>
      </c>
      <c r="L81" s="118" t="str">
        <f t="shared" si="10"/>
        <v xml:space="preserve"> 컨벤션</v>
      </c>
    </row>
    <row r="82" spans="1:12" ht="15" customHeight="1">
      <c r="A82" s="118" t="s">
        <v>307</v>
      </c>
      <c r="B82" s="316" t="s">
        <v>291</v>
      </c>
      <c r="C82" s="316" t="s">
        <v>301</v>
      </c>
      <c r="D82" s="316" t="s">
        <v>308</v>
      </c>
      <c r="E82" s="320">
        <v>6900</v>
      </c>
      <c r="F82" s="317"/>
      <c r="G82" s="118" t="s">
        <v>294</v>
      </c>
      <c r="H82" s="118" t="str">
        <f t="shared" si="11"/>
        <v>1203</v>
      </c>
      <c r="I82" s="118" t="s">
        <v>307</v>
      </c>
      <c r="J82" s="118" t="str">
        <f t="shared" si="8"/>
        <v xml:space="preserve"> 이용･숙박･여행･오락･스포츠</v>
      </c>
      <c r="K82" s="118" t="str">
        <f t="shared" si="9"/>
        <v xml:space="preserve"> 관광･레저</v>
      </c>
      <c r="L82" s="118" t="str">
        <f t="shared" si="10"/>
        <v xml:space="preserve"> 관광레저서비스</v>
      </c>
    </row>
    <row r="83" spans="1:12" ht="15" customHeight="1">
      <c r="A83" s="118" t="s">
        <v>309</v>
      </c>
      <c r="B83" s="316" t="s">
        <v>291</v>
      </c>
      <c r="C83" s="316" t="s">
        <v>310</v>
      </c>
      <c r="D83" s="316" t="s">
        <v>311</v>
      </c>
      <c r="E83" s="320">
        <v>6900</v>
      </c>
      <c r="F83" s="317"/>
      <c r="G83" s="118" t="s">
        <v>294</v>
      </c>
      <c r="H83" s="118" t="str">
        <f t="shared" si="11"/>
        <v>1204</v>
      </c>
      <c r="I83" s="118" t="s">
        <v>309</v>
      </c>
      <c r="J83" s="118" t="str">
        <f t="shared" si="8"/>
        <v xml:space="preserve"> 이용･숙박･여행･오락･스포츠</v>
      </c>
      <c r="K83" s="118" t="str">
        <f t="shared" si="9"/>
        <v xml:space="preserve"> 스포츠</v>
      </c>
      <c r="L83" s="118" t="str">
        <f t="shared" si="10"/>
        <v xml:space="preserve"> 스포츠용품</v>
      </c>
    </row>
    <row r="84" spans="1:12" ht="15" customHeight="1">
      <c r="A84" s="118" t="s">
        <v>312</v>
      </c>
      <c r="B84" s="316" t="s">
        <v>291</v>
      </c>
      <c r="C84" s="316" t="s">
        <v>310</v>
      </c>
      <c r="D84" s="316" t="s">
        <v>313</v>
      </c>
      <c r="E84" s="320">
        <v>6900</v>
      </c>
      <c r="F84" s="317"/>
      <c r="G84" s="118" t="s">
        <v>294</v>
      </c>
      <c r="H84" s="118" t="str">
        <f t="shared" si="11"/>
        <v>1204</v>
      </c>
      <c r="I84" s="118" t="s">
        <v>312</v>
      </c>
      <c r="J84" s="118" t="str">
        <f t="shared" si="8"/>
        <v xml:space="preserve"> 이용･숙박･여행･오락･스포츠</v>
      </c>
      <c r="K84" s="118" t="str">
        <f t="shared" si="9"/>
        <v xml:space="preserve"> 스포츠</v>
      </c>
      <c r="L84" s="118" t="str">
        <f t="shared" si="10"/>
        <v xml:space="preserve"> 스포츠시설</v>
      </c>
    </row>
    <row r="85" spans="1:12" ht="15" customHeight="1">
      <c r="A85" s="118" t="s">
        <v>314</v>
      </c>
      <c r="B85" s="316" t="s">
        <v>291</v>
      </c>
      <c r="C85" s="316" t="s">
        <v>310</v>
      </c>
      <c r="D85" s="316" t="s">
        <v>315</v>
      </c>
      <c r="E85" s="320">
        <v>6900</v>
      </c>
      <c r="F85" s="317"/>
      <c r="G85" s="118" t="s">
        <v>294</v>
      </c>
      <c r="H85" s="118" t="str">
        <f t="shared" si="11"/>
        <v>1204</v>
      </c>
      <c r="I85" s="118" t="s">
        <v>314</v>
      </c>
      <c r="J85" s="118" t="str">
        <f t="shared" si="8"/>
        <v xml:space="preserve"> 이용･숙박･여행･오락･스포츠</v>
      </c>
      <c r="K85" s="118" t="str">
        <f t="shared" si="9"/>
        <v xml:space="preserve"> 스포츠</v>
      </c>
      <c r="L85" s="118" t="str">
        <f t="shared" si="10"/>
        <v xml:space="preserve"> 스포츠경기･지도</v>
      </c>
    </row>
    <row r="86" spans="1:12" ht="15" customHeight="1">
      <c r="A86" s="118" t="s">
        <v>316</v>
      </c>
      <c r="B86" s="316" t="s">
        <v>291</v>
      </c>
      <c r="C86" s="316" t="s">
        <v>310</v>
      </c>
      <c r="D86" s="316" t="s">
        <v>317</v>
      </c>
      <c r="E86" s="320">
        <v>6900</v>
      </c>
      <c r="F86" s="317"/>
      <c r="G86" s="118" t="s">
        <v>294</v>
      </c>
      <c r="H86" s="118" t="str">
        <f t="shared" si="11"/>
        <v>1204</v>
      </c>
      <c r="I86" s="118" t="s">
        <v>316</v>
      </c>
      <c r="J86" s="118" t="str">
        <f t="shared" si="8"/>
        <v xml:space="preserve"> 이용･숙박･여행･오락･스포츠</v>
      </c>
      <c r="K86" s="118" t="str">
        <f t="shared" si="9"/>
        <v xml:space="preserve"> 스포츠</v>
      </c>
      <c r="L86" s="118" t="str">
        <f t="shared" si="10"/>
        <v xml:space="preserve"> 스포츠마케팅</v>
      </c>
    </row>
    <row r="87" spans="1:12" ht="15" customHeight="1">
      <c r="A87" s="118" t="s">
        <v>318</v>
      </c>
      <c r="B87" s="316" t="s">
        <v>291</v>
      </c>
      <c r="C87" s="316" t="s">
        <v>310</v>
      </c>
      <c r="D87" s="316" t="s">
        <v>319</v>
      </c>
      <c r="E87" s="320">
        <v>6900</v>
      </c>
      <c r="F87" s="317"/>
      <c r="G87" s="118" t="s">
        <v>294</v>
      </c>
      <c r="H87" s="118" t="str">
        <f t="shared" si="11"/>
        <v>1204</v>
      </c>
      <c r="I87" s="118" t="s">
        <v>318</v>
      </c>
      <c r="J87" s="118" t="str">
        <f t="shared" si="8"/>
        <v xml:space="preserve"> 이용･숙박･여행･오락･스포츠</v>
      </c>
      <c r="K87" s="118" t="str">
        <f t="shared" si="9"/>
        <v xml:space="preserve"> 스포츠</v>
      </c>
      <c r="L87" s="118" t="str">
        <f t="shared" si="10"/>
        <v xml:space="preserve"> 레크리에이션</v>
      </c>
    </row>
    <row r="88" spans="1:12" ht="15" customHeight="1">
      <c r="A88" s="118" t="s">
        <v>320</v>
      </c>
      <c r="B88" s="316" t="s">
        <v>321</v>
      </c>
      <c r="C88" s="316" t="s">
        <v>322</v>
      </c>
      <c r="D88" s="316" t="s">
        <v>323</v>
      </c>
      <c r="E88" s="320">
        <v>7600</v>
      </c>
      <c r="F88" s="317"/>
      <c r="G88" s="118" t="s">
        <v>324</v>
      </c>
      <c r="H88" s="118" t="str">
        <f t="shared" si="11"/>
        <v>1301</v>
      </c>
      <c r="I88" s="118" t="s">
        <v>320</v>
      </c>
      <c r="J88" s="118" t="str">
        <f>MID(B90,4,50)</f>
        <v xml:space="preserve"> 음식서비스</v>
      </c>
      <c r="K88" s="118" t="str">
        <f t="shared" ref="K88:K118" si="12">MID(C88,4,50)</f>
        <v xml:space="preserve"> 식음료조리･서비스</v>
      </c>
      <c r="L88" s="118" t="str">
        <f t="shared" si="10"/>
        <v xml:space="preserve"> 음식조리</v>
      </c>
    </row>
    <row r="89" spans="1:12" ht="15" customHeight="1">
      <c r="A89" s="118" t="s">
        <v>325</v>
      </c>
      <c r="B89" s="316" t="s">
        <v>321</v>
      </c>
      <c r="C89" s="316" t="s">
        <v>322</v>
      </c>
      <c r="D89" s="316" t="s">
        <v>326</v>
      </c>
      <c r="E89" s="320">
        <v>7700</v>
      </c>
      <c r="F89" s="317"/>
      <c r="G89" s="118" t="s">
        <v>324</v>
      </c>
      <c r="H89" s="118" t="str">
        <f t="shared" si="11"/>
        <v>1301</v>
      </c>
      <c r="I89" s="118" t="s">
        <v>325</v>
      </c>
      <c r="J89" s="118" t="str">
        <f>MID(B89,4,50)</f>
        <v xml:space="preserve"> 음식서비스</v>
      </c>
      <c r="K89" s="118" t="str">
        <f t="shared" si="12"/>
        <v xml:space="preserve"> 식음료조리･서비스</v>
      </c>
      <c r="L89" s="118" t="str">
        <f t="shared" si="10"/>
        <v xml:space="preserve"> 식음료서비스</v>
      </c>
    </row>
    <row r="90" spans="1:12" ht="15" customHeight="1">
      <c r="A90" s="118" t="s">
        <v>327</v>
      </c>
      <c r="B90" s="316" t="s">
        <v>321</v>
      </c>
      <c r="C90" s="316" t="s">
        <v>322</v>
      </c>
      <c r="D90" s="316" t="s">
        <v>328</v>
      </c>
      <c r="E90" s="320">
        <v>7660</v>
      </c>
      <c r="F90" s="317"/>
      <c r="G90" s="118" t="s">
        <v>324</v>
      </c>
      <c r="H90" s="118" t="str">
        <f t="shared" si="11"/>
        <v>1301</v>
      </c>
      <c r="I90" s="118" t="s">
        <v>327</v>
      </c>
      <c r="J90" s="118" t="str">
        <f>MID(B90,4,50)</f>
        <v xml:space="preserve"> 음식서비스</v>
      </c>
      <c r="K90" s="118" t="str">
        <f t="shared" si="12"/>
        <v xml:space="preserve"> 식음료조리･서비스</v>
      </c>
      <c r="L90" s="118" t="str">
        <f t="shared" si="10"/>
        <v xml:space="preserve"> 외식경영</v>
      </c>
    </row>
    <row r="91" spans="1:12" ht="15" customHeight="1">
      <c r="A91" s="118" t="s">
        <v>329</v>
      </c>
      <c r="B91" s="316" t="s">
        <v>330</v>
      </c>
      <c r="C91" s="316" t="s">
        <v>331</v>
      </c>
      <c r="D91" s="316" t="s">
        <v>332</v>
      </c>
      <c r="E91" s="320">
        <v>7210</v>
      </c>
      <c r="F91" s="317"/>
      <c r="G91" s="118" t="s">
        <v>333</v>
      </c>
      <c r="H91" s="118" t="str">
        <f t="shared" si="11"/>
        <v>1401</v>
      </c>
      <c r="I91" s="118" t="s">
        <v>329</v>
      </c>
      <c r="J91" s="118" t="str">
        <f>MID(B91,4,50)</f>
        <v xml:space="preserve"> 건설</v>
      </c>
      <c r="K91" s="118" t="str">
        <f t="shared" si="12"/>
        <v xml:space="preserve"> 건설공사관리</v>
      </c>
      <c r="L91" s="118" t="str">
        <f t="shared" si="10"/>
        <v xml:space="preserve"> 건설시공전관리</v>
      </c>
    </row>
    <row r="92" spans="1:12" ht="15" customHeight="1">
      <c r="A92" s="118" t="s">
        <v>334</v>
      </c>
      <c r="B92" s="316" t="s">
        <v>330</v>
      </c>
      <c r="C92" s="316" t="s">
        <v>331</v>
      </c>
      <c r="D92" s="316" t="s">
        <v>335</v>
      </c>
      <c r="E92" s="320">
        <v>7210</v>
      </c>
      <c r="F92" s="317"/>
      <c r="G92" s="118" t="s">
        <v>333</v>
      </c>
      <c r="H92" s="118" t="str">
        <f t="shared" si="11"/>
        <v>1401</v>
      </c>
      <c r="I92" s="118" t="s">
        <v>334</v>
      </c>
      <c r="J92" s="118" t="str">
        <f>MID(B92,4,50)</f>
        <v xml:space="preserve"> 건설</v>
      </c>
      <c r="K92" s="118" t="str">
        <f t="shared" si="12"/>
        <v xml:space="preserve"> 건설공사관리</v>
      </c>
      <c r="L92" s="118" t="str">
        <f t="shared" si="10"/>
        <v xml:space="preserve"> 건설시공관리</v>
      </c>
    </row>
    <row r="93" spans="1:12" ht="15" customHeight="1">
      <c r="A93" s="118" t="s">
        <v>336</v>
      </c>
      <c r="B93" s="316" t="s">
        <v>330</v>
      </c>
      <c r="C93" s="316" t="s">
        <v>331</v>
      </c>
      <c r="D93" s="316" t="s">
        <v>337</v>
      </c>
      <c r="E93" s="320">
        <v>7350</v>
      </c>
      <c r="F93" s="317"/>
      <c r="G93" s="118" t="s">
        <v>333</v>
      </c>
      <c r="H93" s="118" t="str">
        <f t="shared" si="11"/>
        <v>1401</v>
      </c>
      <c r="I93" s="118" t="s">
        <v>336</v>
      </c>
      <c r="J93" s="118" t="str">
        <f>MID(B93,4,50)</f>
        <v xml:space="preserve"> 건설</v>
      </c>
      <c r="K93" s="118" t="str">
        <f t="shared" si="12"/>
        <v xml:space="preserve"> 건설공사관리</v>
      </c>
      <c r="L93" s="118" t="str">
        <f t="shared" si="10"/>
        <v xml:space="preserve"> 건설시공후관리</v>
      </c>
    </row>
    <row r="94" spans="1:12" ht="15" customHeight="1">
      <c r="A94" s="314">
        <v>140104</v>
      </c>
      <c r="B94" s="318" t="s">
        <v>330</v>
      </c>
      <c r="C94" s="318" t="s">
        <v>331</v>
      </c>
      <c r="D94" s="318" t="s">
        <v>915</v>
      </c>
      <c r="E94" s="321">
        <v>7260</v>
      </c>
      <c r="F94" s="317"/>
      <c r="G94" s="314">
        <v>14</v>
      </c>
      <c r="H94" s="314">
        <v>1401</v>
      </c>
      <c r="I94" s="314">
        <v>140104</v>
      </c>
      <c r="J94" s="314" t="s">
        <v>916</v>
      </c>
      <c r="K94" s="314" t="str">
        <f t="shared" si="12"/>
        <v xml:space="preserve"> 건설공사관리</v>
      </c>
      <c r="L94" s="314" t="str">
        <f t="shared" si="10"/>
        <v xml:space="preserve"> 스마트건설관리</v>
      </c>
    </row>
    <row r="95" spans="1:12" ht="15" customHeight="1">
      <c r="A95" s="118" t="s">
        <v>338</v>
      </c>
      <c r="B95" s="316" t="s">
        <v>330</v>
      </c>
      <c r="C95" s="316" t="s">
        <v>339</v>
      </c>
      <c r="D95" s="316" t="s">
        <v>340</v>
      </c>
      <c r="E95" s="320">
        <v>7530</v>
      </c>
      <c r="F95" s="317"/>
      <c r="G95" s="118" t="s">
        <v>333</v>
      </c>
      <c r="H95" s="118" t="str">
        <f t="shared" si="11"/>
        <v>1402</v>
      </c>
      <c r="I95" s="118" t="s">
        <v>338</v>
      </c>
      <c r="J95" s="118" t="str">
        <f t="shared" ref="J95:J118" si="13">MID(B95,4,50)</f>
        <v xml:space="preserve"> 건설</v>
      </c>
      <c r="K95" s="118" t="str">
        <f t="shared" si="12"/>
        <v xml:space="preserve"> 토목</v>
      </c>
      <c r="L95" s="118" t="str">
        <f t="shared" si="10"/>
        <v xml:space="preserve"> 토목설계･감리</v>
      </c>
    </row>
    <row r="96" spans="1:12" ht="15" customHeight="1">
      <c r="A96" s="118" t="s">
        <v>341</v>
      </c>
      <c r="B96" s="316" t="s">
        <v>330</v>
      </c>
      <c r="C96" s="316" t="s">
        <v>339</v>
      </c>
      <c r="D96" s="316" t="s">
        <v>342</v>
      </c>
      <c r="E96" s="320">
        <v>7590</v>
      </c>
      <c r="F96" s="317"/>
      <c r="G96" s="118" t="s">
        <v>333</v>
      </c>
      <c r="H96" s="118" t="str">
        <f t="shared" si="11"/>
        <v>1402</v>
      </c>
      <c r="I96" s="118" t="s">
        <v>341</v>
      </c>
      <c r="J96" s="118" t="str">
        <f t="shared" si="13"/>
        <v xml:space="preserve"> 건설</v>
      </c>
      <c r="K96" s="118" t="str">
        <f t="shared" si="12"/>
        <v xml:space="preserve"> 토목</v>
      </c>
      <c r="L96" s="118" t="str">
        <f t="shared" si="10"/>
        <v xml:space="preserve"> 토목시공</v>
      </c>
    </row>
    <row r="97" spans="1:12" ht="15" customHeight="1">
      <c r="A97" s="118" t="s">
        <v>343</v>
      </c>
      <c r="B97" s="316" t="s">
        <v>330</v>
      </c>
      <c r="C97" s="316" t="s">
        <v>339</v>
      </c>
      <c r="D97" s="316" t="s">
        <v>344</v>
      </c>
      <c r="E97" s="320">
        <v>6820</v>
      </c>
      <c r="F97" s="317"/>
      <c r="G97" s="118" t="s">
        <v>333</v>
      </c>
      <c r="H97" s="118" t="str">
        <f t="shared" si="11"/>
        <v>1402</v>
      </c>
      <c r="I97" s="118" t="s">
        <v>343</v>
      </c>
      <c r="J97" s="118" t="str">
        <f t="shared" si="13"/>
        <v xml:space="preserve"> 건설</v>
      </c>
      <c r="K97" s="118" t="str">
        <f t="shared" si="12"/>
        <v xml:space="preserve"> 토목</v>
      </c>
      <c r="L97" s="118" t="str">
        <f t="shared" si="10"/>
        <v xml:space="preserve"> 측량･지리정보개발</v>
      </c>
    </row>
    <row r="98" spans="1:12" ht="15" customHeight="1">
      <c r="A98" s="118" t="s">
        <v>345</v>
      </c>
      <c r="B98" s="316" t="s">
        <v>330</v>
      </c>
      <c r="C98" s="316" t="s">
        <v>346</v>
      </c>
      <c r="D98" s="316" t="s">
        <v>347</v>
      </c>
      <c r="E98" s="320">
        <v>6820</v>
      </c>
      <c r="F98" s="317"/>
      <c r="G98" s="118" t="s">
        <v>333</v>
      </c>
      <c r="H98" s="118" t="str">
        <f t="shared" si="11"/>
        <v>1403</v>
      </c>
      <c r="I98" s="118" t="s">
        <v>345</v>
      </c>
      <c r="J98" s="118" t="str">
        <f t="shared" si="13"/>
        <v xml:space="preserve"> 건설</v>
      </c>
      <c r="K98" s="118" t="str">
        <f t="shared" si="12"/>
        <v xml:space="preserve"> 건축</v>
      </c>
      <c r="L98" s="118" t="str">
        <f t="shared" si="10"/>
        <v xml:space="preserve"> 건축설계･감리</v>
      </c>
    </row>
    <row r="99" spans="1:12" ht="15" customHeight="1">
      <c r="A99" s="118" t="s">
        <v>348</v>
      </c>
      <c r="B99" s="316" t="s">
        <v>330</v>
      </c>
      <c r="C99" s="316" t="s">
        <v>346</v>
      </c>
      <c r="D99" s="316" t="s">
        <v>349</v>
      </c>
      <c r="E99" s="320">
        <v>6820</v>
      </c>
      <c r="F99" s="317"/>
      <c r="G99" s="118" t="s">
        <v>333</v>
      </c>
      <c r="H99" s="118" t="str">
        <f t="shared" si="11"/>
        <v>1403</v>
      </c>
      <c r="I99" s="118" t="s">
        <v>348</v>
      </c>
      <c r="J99" s="118" t="str">
        <f t="shared" si="13"/>
        <v xml:space="preserve"> 건설</v>
      </c>
      <c r="K99" s="118" t="str">
        <f t="shared" si="12"/>
        <v xml:space="preserve"> 건축</v>
      </c>
      <c r="L99" s="118" t="str">
        <f t="shared" si="10"/>
        <v xml:space="preserve"> 건축시공</v>
      </c>
    </row>
    <row r="100" spans="1:12" ht="15" customHeight="1">
      <c r="A100" s="118" t="s">
        <v>350</v>
      </c>
      <c r="B100" s="316" t="s">
        <v>330</v>
      </c>
      <c r="C100" s="316" t="s">
        <v>346</v>
      </c>
      <c r="D100" s="316" t="s">
        <v>351</v>
      </c>
      <c r="E100" s="320">
        <v>6820</v>
      </c>
      <c r="F100" s="317"/>
      <c r="G100" s="118" t="s">
        <v>333</v>
      </c>
      <c r="H100" s="118" t="str">
        <f t="shared" si="11"/>
        <v>1403</v>
      </c>
      <c r="I100" s="118" t="s">
        <v>350</v>
      </c>
      <c r="J100" s="118" t="str">
        <f t="shared" si="13"/>
        <v xml:space="preserve"> 건설</v>
      </c>
      <c r="K100" s="118" t="str">
        <f t="shared" si="12"/>
        <v xml:space="preserve"> 건축</v>
      </c>
      <c r="L100" s="118" t="str">
        <f t="shared" ref="L100:L131" si="14">MID(D100,4,50)</f>
        <v xml:space="preserve"> 건축설비설계･시공</v>
      </c>
    </row>
    <row r="101" spans="1:12" ht="15" customHeight="1">
      <c r="A101" s="118" t="s">
        <v>352</v>
      </c>
      <c r="B101" s="316" t="s">
        <v>330</v>
      </c>
      <c r="C101" s="316" t="s">
        <v>353</v>
      </c>
      <c r="D101" s="316" t="s">
        <v>354</v>
      </c>
      <c r="E101" s="320">
        <v>6820</v>
      </c>
      <c r="F101" s="317"/>
      <c r="G101" s="118" t="s">
        <v>333</v>
      </c>
      <c r="H101" s="118" t="str">
        <f t="shared" si="11"/>
        <v>1404</v>
      </c>
      <c r="I101" s="118" t="s">
        <v>352</v>
      </c>
      <c r="J101" s="118" t="str">
        <f t="shared" si="13"/>
        <v xml:space="preserve"> 건설</v>
      </c>
      <c r="K101" s="118" t="str">
        <f t="shared" si="12"/>
        <v xml:space="preserve"> 플랜트</v>
      </c>
      <c r="L101" s="118" t="str">
        <f t="shared" si="14"/>
        <v xml:space="preserve"> 플랜트설계･감리</v>
      </c>
    </row>
    <row r="102" spans="1:12" ht="15" customHeight="1">
      <c r="A102" s="118" t="s">
        <v>355</v>
      </c>
      <c r="B102" s="316" t="s">
        <v>330</v>
      </c>
      <c r="C102" s="316" t="s">
        <v>353</v>
      </c>
      <c r="D102" s="316" t="s">
        <v>356</v>
      </c>
      <c r="E102" s="320">
        <v>6820</v>
      </c>
      <c r="F102" s="317"/>
      <c r="G102" s="119" t="s">
        <v>333</v>
      </c>
      <c r="H102" s="118" t="str">
        <f t="shared" si="11"/>
        <v>1404</v>
      </c>
      <c r="I102" s="119" t="s">
        <v>355</v>
      </c>
      <c r="J102" s="118" t="str">
        <f t="shared" si="13"/>
        <v xml:space="preserve"> 건설</v>
      </c>
      <c r="K102" s="118" t="str">
        <f t="shared" si="12"/>
        <v xml:space="preserve"> 플랜트</v>
      </c>
      <c r="L102" s="118" t="str">
        <f t="shared" si="14"/>
        <v xml:space="preserve"> 플랜트시공</v>
      </c>
    </row>
    <row r="103" spans="1:12" ht="15" customHeight="1">
      <c r="A103" s="118" t="s">
        <v>357</v>
      </c>
      <c r="B103" s="316" t="s">
        <v>330</v>
      </c>
      <c r="C103" s="316" t="s">
        <v>353</v>
      </c>
      <c r="D103" s="316" t="s">
        <v>358</v>
      </c>
      <c r="E103" s="320">
        <v>6820</v>
      </c>
      <c r="F103" s="317"/>
      <c r="G103" s="119" t="s">
        <v>333</v>
      </c>
      <c r="H103" s="118" t="str">
        <f t="shared" si="11"/>
        <v>1404</v>
      </c>
      <c r="I103" s="119" t="s">
        <v>357</v>
      </c>
      <c r="J103" s="118" t="str">
        <f t="shared" si="13"/>
        <v xml:space="preserve"> 건설</v>
      </c>
      <c r="K103" s="118" t="str">
        <f t="shared" si="12"/>
        <v xml:space="preserve"> 플랜트</v>
      </c>
      <c r="L103" s="118" t="str">
        <f t="shared" si="14"/>
        <v xml:space="preserve"> 플랜트사업관리</v>
      </c>
    </row>
    <row r="104" spans="1:12" ht="15" customHeight="1">
      <c r="A104" s="118" t="s">
        <v>359</v>
      </c>
      <c r="B104" s="316" t="s">
        <v>330</v>
      </c>
      <c r="C104" s="316" t="s">
        <v>360</v>
      </c>
      <c r="D104" s="316" t="s">
        <v>361</v>
      </c>
      <c r="E104" s="320">
        <v>6820</v>
      </c>
      <c r="F104" s="317"/>
      <c r="G104" s="119" t="s">
        <v>333</v>
      </c>
      <c r="H104" s="118" t="str">
        <f t="shared" si="11"/>
        <v>1405</v>
      </c>
      <c r="I104" s="119" t="s">
        <v>359</v>
      </c>
      <c r="J104" s="118" t="str">
        <f t="shared" si="13"/>
        <v xml:space="preserve"> 건설</v>
      </c>
      <c r="K104" s="118" t="str">
        <f t="shared" si="12"/>
        <v xml:space="preserve"> 조경</v>
      </c>
      <c r="L104" s="118" t="str">
        <f t="shared" si="14"/>
        <v xml:space="preserve"> 조경</v>
      </c>
    </row>
    <row r="105" spans="1:12" ht="15" customHeight="1">
      <c r="A105" s="118" t="s">
        <v>362</v>
      </c>
      <c r="B105" s="316" t="s">
        <v>330</v>
      </c>
      <c r="C105" s="316" t="s">
        <v>363</v>
      </c>
      <c r="D105" s="316" t="s">
        <v>364</v>
      </c>
      <c r="E105" s="320">
        <v>6820</v>
      </c>
      <c r="F105" s="317"/>
      <c r="G105" s="118" t="s">
        <v>333</v>
      </c>
      <c r="H105" s="118" t="str">
        <f t="shared" si="11"/>
        <v>1406</v>
      </c>
      <c r="I105" s="118" t="s">
        <v>362</v>
      </c>
      <c r="J105" s="118" t="str">
        <f t="shared" si="13"/>
        <v xml:space="preserve"> 건설</v>
      </c>
      <c r="K105" s="118" t="str">
        <f t="shared" si="12"/>
        <v xml:space="preserve"> 도시･교통</v>
      </c>
      <c r="L105" s="118" t="str">
        <f t="shared" si="14"/>
        <v xml:space="preserve"> 국토･도시계획</v>
      </c>
    </row>
    <row r="106" spans="1:12" ht="15" customHeight="1">
      <c r="A106" s="118" t="s">
        <v>365</v>
      </c>
      <c r="B106" s="316" t="s">
        <v>330</v>
      </c>
      <c r="C106" s="316" t="s">
        <v>363</v>
      </c>
      <c r="D106" s="316" t="s">
        <v>366</v>
      </c>
      <c r="E106" s="320">
        <v>6820</v>
      </c>
      <c r="F106" s="317"/>
      <c r="G106" s="118" t="s">
        <v>333</v>
      </c>
      <c r="H106" s="118" t="str">
        <f t="shared" si="11"/>
        <v>1406</v>
      </c>
      <c r="I106" s="118" t="s">
        <v>365</v>
      </c>
      <c r="J106" s="118" t="str">
        <f t="shared" si="13"/>
        <v xml:space="preserve"> 건설</v>
      </c>
      <c r="K106" s="118" t="str">
        <f t="shared" si="12"/>
        <v xml:space="preserve"> 도시･교통</v>
      </c>
      <c r="L106" s="118" t="str">
        <f t="shared" si="14"/>
        <v xml:space="preserve"> 교통계획･설계</v>
      </c>
    </row>
    <row r="107" spans="1:12" ht="15" customHeight="1">
      <c r="A107" s="118" t="s">
        <v>367</v>
      </c>
      <c r="B107" s="316" t="s">
        <v>330</v>
      </c>
      <c r="C107" s="316" t="s">
        <v>363</v>
      </c>
      <c r="D107" s="316" t="s">
        <v>368</v>
      </c>
      <c r="E107" s="320">
        <v>6820</v>
      </c>
      <c r="F107" s="317"/>
      <c r="G107" s="118" t="s">
        <v>333</v>
      </c>
      <c r="H107" s="118" t="str">
        <f t="shared" si="11"/>
        <v>1406</v>
      </c>
      <c r="I107" s="118" t="s">
        <v>367</v>
      </c>
      <c r="J107" s="118" t="str">
        <f t="shared" si="13"/>
        <v xml:space="preserve"> 건설</v>
      </c>
      <c r="K107" s="118" t="str">
        <f t="shared" si="12"/>
        <v xml:space="preserve"> 도시･교통</v>
      </c>
      <c r="L107" s="118" t="str">
        <f t="shared" si="14"/>
        <v xml:space="preserve"> 주거서비스</v>
      </c>
    </row>
    <row r="108" spans="1:12" ht="15" customHeight="1">
      <c r="A108" s="118" t="s">
        <v>369</v>
      </c>
      <c r="B108" s="316" t="s">
        <v>330</v>
      </c>
      <c r="C108" s="316" t="s">
        <v>363</v>
      </c>
      <c r="D108" s="316" t="s">
        <v>370</v>
      </c>
      <c r="E108" s="320">
        <v>6820</v>
      </c>
      <c r="F108" s="317"/>
      <c r="G108" s="118" t="s">
        <v>333</v>
      </c>
      <c r="H108" s="118" t="str">
        <f t="shared" si="11"/>
        <v>1406</v>
      </c>
      <c r="I108" s="118" t="s">
        <v>369</v>
      </c>
      <c r="J108" s="118" t="str">
        <f t="shared" si="13"/>
        <v xml:space="preserve"> 건설</v>
      </c>
      <c r="K108" s="118" t="str">
        <f t="shared" si="12"/>
        <v xml:space="preserve"> 도시･교통</v>
      </c>
      <c r="L108" s="118" t="str">
        <f t="shared" si="14"/>
        <v xml:space="preserve"> 지능형교통</v>
      </c>
    </row>
    <row r="109" spans="1:12" ht="15" customHeight="1">
      <c r="A109" s="118" t="s">
        <v>371</v>
      </c>
      <c r="B109" s="316" t="s">
        <v>330</v>
      </c>
      <c r="C109" s="316" t="s">
        <v>372</v>
      </c>
      <c r="D109" s="316" t="s">
        <v>373</v>
      </c>
      <c r="E109" s="320">
        <v>7260</v>
      </c>
      <c r="F109" s="317"/>
      <c r="G109" s="118" t="s">
        <v>333</v>
      </c>
      <c r="H109" s="118" t="str">
        <f t="shared" si="11"/>
        <v>1407</v>
      </c>
      <c r="I109" s="118" t="s">
        <v>371</v>
      </c>
      <c r="J109" s="118" t="str">
        <f t="shared" si="13"/>
        <v xml:space="preserve"> 건설</v>
      </c>
      <c r="K109" s="118" t="str">
        <f t="shared" si="12"/>
        <v xml:space="preserve"> 건설기계운전･정비</v>
      </c>
      <c r="L109" s="118" t="str">
        <f t="shared" si="14"/>
        <v xml:space="preserve"> 토공기계운전</v>
      </c>
    </row>
    <row r="110" spans="1:12" ht="15" customHeight="1">
      <c r="A110" s="118" t="s">
        <v>374</v>
      </c>
      <c r="B110" s="316" t="s">
        <v>330</v>
      </c>
      <c r="C110" s="316" t="s">
        <v>372</v>
      </c>
      <c r="D110" s="316" t="s">
        <v>375</v>
      </c>
      <c r="E110" s="320">
        <v>7160</v>
      </c>
      <c r="F110" s="317"/>
      <c r="G110" s="118" t="s">
        <v>333</v>
      </c>
      <c r="H110" s="118" t="str">
        <f t="shared" si="11"/>
        <v>1407</v>
      </c>
      <c r="I110" s="118" t="s">
        <v>374</v>
      </c>
      <c r="J110" s="118" t="str">
        <f t="shared" si="13"/>
        <v xml:space="preserve"> 건설</v>
      </c>
      <c r="K110" s="118" t="str">
        <f t="shared" si="12"/>
        <v xml:space="preserve"> 건설기계운전･정비</v>
      </c>
      <c r="L110" s="118" t="str">
        <f t="shared" si="14"/>
        <v xml:space="preserve"> 기초공건설기계운전</v>
      </c>
    </row>
    <row r="111" spans="1:12" ht="15" customHeight="1">
      <c r="A111" s="118" t="s">
        <v>376</v>
      </c>
      <c r="B111" s="316" t="s">
        <v>330</v>
      </c>
      <c r="C111" s="316" t="s">
        <v>372</v>
      </c>
      <c r="D111" s="316" t="s">
        <v>377</v>
      </c>
      <c r="E111" s="320">
        <v>7160</v>
      </c>
      <c r="F111" s="317"/>
      <c r="G111" s="118" t="s">
        <v>333</v>
      </c>
      <c r="H111" s="118" t="str">
        <f t="shared" si="11"/>
        <v>1407</v>
      </c>
      <c r="I111" s="118" t="s">
        <v>376</v>
      </c>
      <c r="J111" s="118" t="str">
        <f t="shared" si="13"/>
        <v xml:space="preserve"> 건설</v>
      </c>
      <c r="K111" s="118" t="str">
        <f t="shared" si="12"/>
        <v xml:space="preserve"> 건설기계운전･정비</v>
      </c>
      <c r="L111" s="118" t="str">
        <f t="shared" si="14"/>
        <v xml:space="preserve"> 콘크리트공기계운전</v>
      </c>
    </row>
    <row r="112" spans="1:12" ht="15" customHeight="1">
      <c r="A112" s="118" t="s">
        <v>378</v>
      </c>
      <c r="B112" s="316" t="s">
        <v>330</v>
      </c>
      <c r="C112" s="316" t="s">
        <v>372</v>
      </c>
      <c r="D112" s="316" t="s">
        <v>379</v>
      </c>
      <c r="E112" s="320">
        <v>7160</v>
      </c>
      <c r="F112" s="317"/>
      <c r="G112" s="118" t="s">
        <v>333</v>
      </c>
      <c r="H112" s="118" t="str">
        <f t="shared" si="11"/>
        <v>1407</v>
      </c>
      <c r="I112" s="118" t="s">
        <v>378</v>
      </c>
      <c r="J112" s="118" t="str">
        <f t="shared" si="13"/>
        <v xml:space="preserve"> 건설</v>
      </c>
      <c r="K112" s="118" t="str">
        <f t="shared" si="12"/>
        <v xml:space="preserve"> 건설기계운전･정비</v>
      </c>
      <c r="L112" s="118" t="str">
        <f t="shared" si="14"/>
        <v xml:space="preserve"> 적재기계운전</v>
      </c>
    </row>
    <row r="113" spans="1:12" ht="15" customHeight="1">
      <c r="A113" s="118" t="s">
        <v>380</v>
      </c>
      <c r="B113" s="316" t="s">
        <v>330</v>
      </c>
      <c r="C113" s="316" t="s">
        <v>372</v>
      </c>
      <c r="D113" s="316" t="s">
        <v>381</v>
      </c>
      <c r="E113" s="320">
        <v>7330</v>
      </c>
      <c r="F113" s="317"/>
      <c r="G113" s="118" t="s">
        <v>333</v>
      </c>
      <c r="H113" s="118" t="str">
        <f t="shared" si="11"/>
        <v>1407</v>
      </c>
      <c r="I113" s="118" t="s">
        <v>380</v>
      </c>
      <c r="J113" s="118" t="str">
        <f t="shared" si="13"/>
        <v xml:space="preserve"> 건설</v>
      </c>
      <c r="K113" s="118" t="str">
        <f t="shared" si="12"/>
        <v xml:space="preserve"> 건설기계운전･정비</v>
      </c>
      <c r="L113" s="118" t="str">
        <f t="shared" si="14"/>
        <v xml:space="preserve"> 양중기계운전</v>
      </c>
    </row>
    <row r="114" spans="1:12" ht="15" customHeight="1">
      <c r="A114" s="118" t="s">
        <v>382</v>
      </c>
      <c r="B114" s="316" t="s">
        <v>330</v>
      </c>
      <c r="C114" s="316" t="s">
        <v>372</v>
      </c>
      <c r="D114" s="316" t="s">
        <v>383</v>
      </c>
      <c r="E114" s="320">
        <v>7330</v>
      </c>
      <c r="F114" s="317"/>
      <c r="G114" s="118" t="s">
        <v>333</v>
      </c>
      <c r="H114" s="118" t="str">
        <f t="shared" si="11"/>
        <v>1407</v>
      </c>
      <c r="I114" s="118" t="s">
        <v>382</v>
      </c>
      <c r="J114" s="118" t="str">
        <f t="shared" si="13"/>
        <v xml:space="preserve"> 건설</v>
      </c>
      <c r="K114" s="118" t="str">
        <f t="shared" si="12"/>
        <v xml:space="preserve"> 건설기계운전･정비</v>
      </c>
      <c r="L114" s="118" t="str">
        <f t="shared" si="14"/>
        <v xml:space="preserve"> 건설기계정비</v>
      </c>
    </row>
    <row r="115" spans="1:12" ht="15" customHeight="1">
      <c r="A115" s="118" t="s">
        <v>384</v>
      </c>
      <c r="B115" s="316" t="s">
        <v>330</v>
      </c>
      <c r="C115" s="316" t="s">
        <v>385</v>
      </c>
      <c r="D115" s="316" t="s">
        <v>386</v>
      </c>
      <c r="E115" s="320">
        <v>6820</v>
      </c>
      <c r="F115" s="317"/>
      <c r="G115" s="118" t="s">
        <v>333</v>
      </c>
      <c r="H115" s="118" t="str">
        <f t="shared" si="11"/>
        <v>1408</v>
      </c>
      <c r="I115" s="118" t="s">
        <v>384</v>
      </c>
      <c r="J115" s="118" t="str">
        <f t="shared" si="13"/>
        <v xml:space="preserve"> 건설</v>
      </c>
      <c r="K115" s="118" t="str">
        <f t="shared" si="12"/>
        <v xml:space="preserve"> 해양자원</v>
      </c>
      <c r="L115" s="118" t="str">
        <f t="shared" si="14"/>
        <v xml:space="preserve"> 해양환경조사</v>
      </c>
    </row>
    <row r="116" spans="1:12" ht="15" customHeight="1">
      <c r="A116" s="118" t="s">
        <v>387</v>
      </c>
      <c r="B116" s="316" t="s">
        <v>330</v>
      </c>
      <c r="C116" s="316" t="s">
        <v>385</v>
      </c>
      <c r="D116" s="316" t="s">
        <v>388</v>
      </c>
      <c r="E116" s="320">
        <v>6820</v>
      </c>
      <c r="F116" s="317"/>
      <c r="G116" s="118" t="s">
        <v>333</v>
      </c>
      <c r="H116" s="118" t="str">
        <f t="shared" si="11"/>
        <v>1408</v>
      </c>
      <c r="I116" s="118" t="s">
        <v>387</v>
      </c>
      <c r="J116" s="118" t="str">
        <f t="shared" si="13"/>
        <v xml:space="preserve"> 건설</v>
      </c>
      <c r="K116" s="118" t="str">
        <f t="shared" si="12"/>
        <v xml:space="preserve"> 해양자원</v>
      </c>
      <c r="L116" s="118" t="str">
        <f t="shared" si="14"/>
        <v xml:space="preserve"> 해양환경관리</v>
      </c>
    </row>
    <row r="117" spans="1:12" ht="15" customHeight="1">
      <c r="A117" s="118" t="s">
        <v>389</v>
      </c>
      <c r="B117" s="316" t="s">
        <v>330</v>
      </c>
      <c r="C117" s="316" t="s">
        <v>385</v>
      </c>
      <c r="D117" s="316" t="s">
        <v>390</v>
      </c>
      <c r="E117" s="320">
        <v>6820</v>
      </c>
      <c r="F117" s="317"/>
      <c r="G117" s="118" t="s">
        <v>333</v>
      </c>
      <c r="H117" s="118" t="str">
        <f t="shared" si="11"/>
        <v>1408</v>
      </c>
      <c r="I117" s="118" t="s">
        <v>389</v>
      </c>
      <c r="J117" s="118" t="str">
        <f t="shared" si="13"/>
        <v xml:space="preserve"> 건설</v>
      </c>
      <c r="K117" s="118" t="str">
        <f t="shared" si="12"/>
        <v xml:space="preserve"> 해양자원</v>
      </c>
      <c r="L117" s="118" t="str">
        <f t="shared" si="14"/>
        <v xml:space="preserve"> 해양플랜트 설계‧설치‧운용</v>
      </c>
    </row>
    <row r="118" spans="1:12" ht="15" customHeight="1">
      <c r="A118" s="118" t="s">
        <v>391</v>
      </c>
      <c r="B118" s="316" t="s">
        <v>330</v>
      </c>
      <c r="C118" s="316" t="s">
        <v>385</v>
      </c>
      <c r="D118" s="316" t="s">
        <v>392</v>
      </c>
      <c r="E118" s="320">
        <v>7330</v>
      </c>
      <c r="F118" s="317"/>
      <c r="G118" s="118" t="s">
        <v>333</v>
      </c>
      <c r="H118" s="118" t="str">
        <f t="shared" si="11"/>
        <v>1408</v>
      </c>
      <c r="I118" s="118" t="s">
        <v>391</v>
      </c>
      <c r="J118" s="118" t="str">
        <f t="shared" si="13"/>
        <v xml:space="preserve"> 건설</v>
      </c>
      <c r="K118" s="118" t="str">
        <f t="shared" si="12"/>
        <v xml:space="preserve"> 해양자원</v>
      </c>
      <c r="L118" s="118" t="str">
        <f t="shared" si="14"/>
        <v xml:space="preserve"> 해양자원개발･관리</v>
      </c>
    </row>
    <row r="119" spans="1:12" ht="15" customHeight="1">
      <c r="A119" s="118" t="s">
        <v>393</v>
      </c>
      <c r="B119" s="316" t="s">
        <v>330</v>
      </c>
      <c r="C119" s="316" t="s">
        <v>385</v>
      </c>
      <c r="D119" s="316" t="s">
        <v>394</v>
      </c>
      <c r="E119" s="320">
        <v>6820</v>
      </c>
      <c r="F119" s="317"/>
      <c r="G119" s="118" t="s">
        <v>333</v>
      </c>
      <c r="H119" s="118" t="str">
        <f t="shared" si="11"/>
        <v>1408</v>
      </c>
      <c r="I119" s="118" t="s">
        <v>393</v>
      </c>
      <c r="J119" s="118" t="s">
        <v>395</v>
      </c>
      <c r="K119" s="118" t="s">
        <v>396</v>
      </c>
      <c r="L119" s="118" t="str">
        <f t="shared" si="14"/>
        <v xml:space="preserve"> 잠수</v>
      </c>
    </row>
    <row r="120" spans="1:12" ht="15" customHeight="1">
      <c r="A120" s="118" t="s">
        <v>397</v>
      </c>
      <c r="B120" s="316" t="s">
        <v>398</v>
      </c>
      <c r="C120" s="316" t="s">
        <v>399</v>
      </c>
      <c r="D120" s="316" t="s">
        <v>400</v>
      </c>
      <c r="E120" s="320">
        <v>6530</v>
      </c>
      <c r="F120" s="317"/>
      <c r="G120" s="118" t="s">
        <v>401</v>
      </c>
      <c r="H120" s="118" t="str">
        <f t="shared" si="11"/>
        <v>1501</v>
      </c>
      <c r="I120" s="118" t="s">
        <v>397</v>
      </c>
      <c r="J120" s="118" t="str">
        <f t="shared" ref="J120:J151" si="15">MID(B120,4,50)</f>
        <v xml:space="preserve"> 기계</v>
      </c>
      <c r="K120" s="118" t="str">
        <f t="shared" ref="K120:K151" si="16">MID(C120,4,50)</f>
        <v xml:space="preserve"> 기계설계</v>
      </c>
      <c r="L120" s="118" t="str">
        <f t="shared" si="14"/>
        <v xml:space="preserve"> 설계기획</v>
      </c>
    </row>
    <row r="121" spans="1:12" ht="15" customHeight="1">
      <c r="A121" s="118" t="s">
        <v>402</v>
      </c>
      <c r="B121" s="316" t="s">
        <v>398</v>
      </c>
      <c r="C121" s="316" t="s">
        <v>399</v>
      </c>
      <c r="D121" s="316" t="s">
        <v>403</v>
      </c>
      <c r="E121" s="320">
        <v>6530</v>
      </c>
      <c r="F121" s="317"/>
      <c r="G121" s="118" t="s">
        <v>401</v>
      </c>
      <c r="H121" s="118" t="str">
        <f t="shared" si="11"/>
        <v>1501</v>
      </c>
      <c r="I121" s="118" t="s">
        <v>402</v>
      </c>
      <c r="J121" s="118" t="str">
        <f t="shared" si="15"/>
        <v xml:space="preserve"> 기계</v>
      </c>
      <c r="K121" s="118" t="str">
        <f t="shared" si="16"/>
        <v xml:space="preserve"> 기계설계</v>
      </c>
      <c r="L121" s="118" t="str">
        <f t="shared" si="14"/>
        <v xml:space="preserve"> 기계설계</v>
      </c>
    </row>
    <row r="122" spans="1:12" ht="15" customHeight="1">
      <c r="A122" s="118" t="s">
        <v>404</v>
      </c>
      <c r="B122" s="316" t="s">
        <v>398</v>
      </c>
      <c r="C122" s="316" t="s">
        <v>405</v>
      </c>
      <c r="D122" s="316" t="s">
        <v>406</v>
      </c>
      <c r="E122" s="320">
        <v>6530</v>
      </c>
      <c r="F122" s="317"/>
      <c r="G122" s="118" t="s">
        <v>401</v>
      </c>
      <c r="H122" s="118" t="str">
        <f t="shared" si="11"/>
        <v>1502</v>
      </c>
      <c r="I122" s="118" t="s">
        <v>404</v>
      </c>
      <c r="J122" s="118" t="str">
        <f t="shared" si="15"/>
        <v xml:space="preserve"> 기계</v>
      </c>
      <c r="K122" s="118" t="str">
        <f t="shared" si="16"/>
        <v xml:space="preserve"> 기계가공</v>
      </c>
      <c r="L122" s="118" t="str">
        <f t="shared" si="14"/>
        <v xml:space="preserve"> 절삭가공</v>
      </c>
    </row>
    <row r="123" spans="1:12" ht="15" customHeight="1">
      <c r="A123" s="118" t="s">
        <v>407</v>
      </c>
      <c r="B123" s="316" t="s">
        <v>398</v>
      </c>
      <c r="C123" s="316" t="s">
        <v>405</v>
      </c>
      <c r="D123" s="316" t="s">
        <v>408</v>
      </c>
      <c r="E123" s="320">
        <v>6530</v>
      </c>
      <c r="F123" s="317"/>
      <c r="G123" s="118" t="s">
        <v>401</v>
      </c>
      <c r="H123" s="118" t="str">
        <f t="shared" si="11"/>
        <v>1502</v>
      </c>
      <c r="I123" s="118" t="s">
        <v>407</v>
      </c>
      <c r="J123" s="118" t="str">
        <f t="shared" si="15"/>
        <v xml:space="preserve"> 기계</v>
      </c>
      <c r="K123" s="118" t="str">
        <f t="shared" si="16"/>
        <v xml:space="preserve"> 기계가공</v>
      </c>
      <c r="L123" s="118" t="str">
        <f t="shared" si="14"/>
        <v xml:space="preserve"> 특수가공</v>
      </c>
    </row>
    <row r="124" spans="1:12" ht="15" customHeight="1">
      <c r="A124" s="118" t="s">
        <v>409</v>
      </c>
      <c r="B124" s="316" t="s">
        <v>398</v>
      </c>
      <c r="C124" s="316" t="s">
        <v>410</v>
      </c>
      <c r="D124" s="316" t="s">
        <v>411</v>
      </c>
      <c r="E124" s="320">
        <v>6530</v>
      </c>
      <c r="F124" s="317"/>
      <c r="G124" s="118" t="s">
        <v>401</v>
      </c>
      <c r="H124" s="118" t="str">
        <f t="shared" si="11"/>
        <v>1503</v>
      </c>
      <c r="I124" s="118" t="s">
        <v>409</v>
      </c>
      <c r="J124" s="118" t="str">
        <f t="shared" si="15"/>
        <v xml:space="preserve"> 기계</v>
      </c>
      <c r="K124" s="118" t="str">
        <f t="shared" si="16"/>
        <v xml:space="preserve"> 기계조립･관리</v>
      </c>
      <c r="L124" s="118" t="str">
        <f t="shared" si="14"/>
        <v xml:space="preserve"> 기계조립</v>
      </c>
    </row>
    <row r="125" spans="1:12" ht="15" customHeight="1">
      <c r="A125" s="118" t="s">
        <v>412</v>
      </c>
      <c r="B125" s="316" t="s">
        <v>398</v>
      </c>
      <c r="C125" s="316" t="s">
        <v>410</v>
      </c>
      <c r="D125" s="316" t="s">
        <v>413</v>
      </c>
      <c r="E125" s="320">
        <v>6530</v>
      </c>
      <c r="F125" s="317"/>
      <c r="G125" s="118" t="s">
        <v>401</v>
      </c>
      <c r="H125" s="118" t="str">
        <f t="shared" si="11"/>
        <v>1503</v>
      </c>
      <c r="I125" s="118" t="s">
        <v>412</v>
      </c>
      <c r="J125" s="118" t="str">
        <f t="shared" si="15"/>
        <v xml:space="preserve"> 기계</v>
      </c>
      <c r="K125" s="118" t="str">
        <f t="shared" si="16"/>
        <v xml:space="preserve"> 기계조립･관리</v>
      </c>
      <c r="L125" s="118" t="str">
        <f t="shared" si="14"/>
        <v xml:space="preserve"> 기계생산관리</v>
      </c>
    </row>
    <row r="126" spans="1:12" ht="15" customHeight="1">
      <c r="A126" s="118" t="s">
        <v>414</v>
      </c>
      <c r="B126" s="316" t="s">
        <v>398</v>
      </c>
      <c r="C126" s="316" t="s">
        <v>415</v>
      </c>
      <c r="D126" s="316" t="s">
        <v>416</v>
      </c>
      <c r="E126" s="320">
        <v>6530</v>
      </c>
      <c r="F126" s="317"/>
      <c r="G126" s="118" t="s">
        <v>401</v>
      </c>
      <c r="H126" s="118" t="str">
        <f t="shared" si="11"/>
        <v>1504</v>
      </c>
      <c r="I126" s="118" t="s">
        <v>414</v>
      </c>
      <c r="J126" s="118" t="str">
        <f t="shared" si="15"/>
        <v xml:space="preserve"> 기계</v>
      </c>
      <c r="K126" s="118" t="str">
        <f t="shared" si="16"/>
        <v xml:space="preserve"> 기계품질관리</v>
      </c>
      <c r="L126" s="118" t="str">
        <f t="shared" si="14"/>
        <v xml:space="preserve"> 기계품질관리</v>
      </c>
    </row>
    <row r="127" spans="1:12" ht="15" customHeight="1">
      <c r="A127" s="118" t="s">
        <v>417</v>
      </c>
      <c r="B127" s="316" t="s">
        <v>398</v>
      </c>
      <c r="C127" s="316" t="s">
        <v>418</v>
      </c>
      <c r="D127" s="316" t="s">
        <v>419</v>
      </c>
      <c r="E127" s="320">
        <v>6880</v>
      </c>
      <c r="F127" s="317"/>
      <c r="G127" s="118" t="s">
        <v>401</v>
      </c>
      <c r="H127" s="118" t="str">
        <f t="shared" si="11"/>
        <v>1505</v>
      </c>
      <c r="I127" s="118" t="s">
        <v>417</v>
      </c>
      <c r="J127" s="118" t="str">
        <f t="shared" si="15"/>
        <v xml:space="preserve"> 기계</v>
      </c>
      <c r="K127" s="118" t="str">
        <f t="shared" si="16"/>
        <v xml:space="preserve"> 기계장치설치</v>
      </c>
      <c r="L127" s="118" t="str">
        <f t="shared" si="14"/>
        <v xml:space="preserve"> 기계장비설치･정비</v>
      </c>
    </row>
    <row r="128" spans="1:12" ht="15" customHeight="1">
      <c r="A128" s="118" t="s">
        <v>420</v>
      </c>
      <c r="B128" s="316" t="s">
        <v>398</v>
      </c>
      <c r="C128" s="316" t="s">
        <v>418</v>
      </c>
      <c r="D128" s="316" t="s">
        <v>421</v>
      </c>
      <c r="E128" s="320">
        <v>7440</v>
      </c>
      <c r="F128" s="317"/>
      <c r="G128" s="118" t="s">
        <v>401</v>
      </c>
      <c r="H128" s="118" t="str">
        <f t="shared" si="11"/>
        <v>1505</v>
      </c>
      <c r="I128" s="118" t="s">
        <v>420</v>
      </c>
      <c r="J128" s="118" t="str">
        <f t="shared" si="15"/>
        <v xml:space="preserve"> 기계</v>
      </c>
      <c r="K128" s="118" t="str">
        <f t="shared" si="16"/>
        <v xml:space="preserve"> 기계장치설치</v>
      </c>
      <c r="L128" s="118" t="str">
        <f t="shared" si="14"/>
        <v xml:space="preserve"> 냉동공조설비</v>
      </c>
    </row>
    <row r="129" spans="1:12" ht="15" customHeight="1">
      <c r="A129" s="118" t="s">
        <v>422</v>
      </c>
      <c r="B129" s="316" t="s">
        <v>398</v>
      </c>
      <c r="C129" s="316" t="s">
        <v>418</v>
      </c>
      <c r="D129" s="316" t="s">
        <v>423</v>
      </c>
      <c r="E129" s="320">
        <v>7160</v>
      </c>
      <c r="F129" s="317"/>
      <c r="G129" s="118" t="s">
        <v>401</v>
      </c>
      <c r="H129" s="118" t="str">
        <f t="shared" si="11"/>
        <v>1505</v>
      </c>
      <c r="I129" s="118" t="s">
        <v>422</v>
      </c>
      <c r="J129" s="118" t="str">
        <f t="shared" si="15"/>
        <v xml:space="preserve"> 기계</v>
      </c>
      <c r="K129" s="118" t="str">
        <f t="shared" si="16"/>
        <v xml:space="preserve"> 기계장치설치</v>
      </c>
      <c r="L129" s="118" t="str">
        <f t="shared" si="14"/>
        <v xml:space="preserve"> 이륜차정비</v>
      </c>
    </row>
    <row r="130" spans="1:12" ht="15" customHeight="1">
      <c r="A130" s="118" t="s">
        <v>424</v>
      </c>
      <c r="B130" s="316" t="s">
        <v>398</v>
      </c>
      <c r="C130" s="316" t="s">
        <v>425</v>
      </c>
      <c r="D130" s="316" t="s">
        <v>426</v>
      </c>
      <c r="E130" s="320">
        <v>6530</v>
      </c>
      <c r="F130" s="317"/>
      <c r="G130" s="118" t="s">
        <v>401</v>
      </c>
      <c r="H130" s="118" t="str">
        <f t="shared" si="11"/>
        <v>1506</v>
      </c>
      <c r="I130" s="118" t="s">
        <v>424</v>
      </c>
      <c r="J130" s="118" t="str">
        <f t="shared" si="15"/>
        <v xml:space="preserve"> 기계</v>
      </c>
      <c r="K130" s="118" t="str">
        <f t="shared" si="16"/>
        <v xml:space="preserve"> 자동차</v>
      </c>
      <c r="L130" s="118" t="str">
        <f t="shared" si="14"/>
        <v xml:space="preserve"> 자동차설계</v>
      </c>
    </row>
    <row r="131" spans="1:12" ht="15" customHeight="1">
      <c r="A131" s="118" t="s">
        <v>427</v>
      </c>
      <c r="B131" s="316" t="s">
        <v>398</v>
      </c>
      <c r="C131" s="316" t="s">
        <v>425</v>
      </c>
      <c r="D131" s="316" t="s">
        <v>428</v>
      </c>
      <c r="E131" s="320">
        <v>6530</v>
      </c>
      <c r="F131" s="317"/>
      <c r="G131" s="118" t="s">
        <v>401</v>
      </c>
      <c r="H131" s="118" t="str">
        <f t="shared" si="11"/>
        <v>1506</v>
      </c>
      <c r="I131" s="118" t="s">
        <v>427</v>
      </c>
      <c r="J131" s="118" t="str">
        <f t="shared" si="15"/>
        <v xml:space="preserve"> 기계</v>
      </c>
      <c r="K131" s="118" t="str">
        <f t="shared" si="16"/>
        <v xml:space="preserve"> 자동차</v>
      </c>
      <c r="L131" s="118" t="str">
        <f t="shared" si="14"/>
        <v xml:space="preserve"> 자동차제작</v>
      </c>
    </row>
    <row r="132" spans="1:12" ht="15" customHeight="1">
      <c r="A132" s="118" t="s">
        <v>429</v>
      </c>
      <c r="B132" s="316" t="s">
        <v>398</v>
      </c>
      <c r="C132" s="316" t="s">
        <v>425</v>
      </c>
      <c r="D132" s="316" t="s">
        <v>430</v>
      </c>
      <c r="E132" s="320">
        <v>6530</v>
      </c>
      <c r="F132" s="317"/>
      <c r="G132" s="118" t="s">
        <v>401</v>
      </c>
      <c r="H132" s="118" t="str">
        <f t="shared" si="11"/>
        <v>1506</v>
      </c>
      <c r="I132" s="118" t="s">
        <v>429</v>
      </c>
      <c r="J132" s="118" t="str">
        <f t="shared" si="15"/>
        <v xml:space="preserve"> 기계</v>
      </c>
      <c r="K132" s="118" t="str">
        <f t="shared" si="16"/>
        <v xml:space="preserve"> 자동차</v>
      </c>
      <c r="L132" s="118" t="str">
        <f t="shared" ref="L132:L163" si="17">MID(D132,4,50)</f>
        <v xml:space="preserve"> 자동차정비</v>
      </c>
    </row>
    <row r="133" spans="1:12" ht="15" customHeight="1">
      <c r="A133" s="118" t="s">
        <v>431</v>
      </c>
      <c r="B133" s="316" t="s">
        <v>398</v>
      </c>
      <c r="C133" s="316" t="s">
        <v>425</v>
      </c>
      <c r="D133" s="316" t="s">
        <v>432</v>
      </c>
      <c r="E133" s="320">
        <v>6530</v>
      </c>
      <c r="F133" s="317"/>
      <c r="G133" s="118" t="s">
        <v>401</v>
      </c>
      <c r="H133" s="118" t="str">
        <f t="shared" si="11"/>
        <v>1506</v>
      </c>
      <c r="I133" s="118" t="s">
        <v>431</v>
      </c>
      <c r="J133" s="118" t="str">
        <f t="shared" si="15"/>
        <v xml:space="preserve"> 기계</v>
      </c>
      <c r="K133" s="118" t="str">
        <f t="shared" si="16"/>
        <v xml:space="preserve"> 자동차</v>
      </c>
      <c r="L133" s="118" t="str">
        <f t="shared" si="17"/>
        <v xml:space="preserve"> 자동차정비관리</v>
      </c>
    </row>
    <row r="134" spans="1:12" ht="15" customHeight="1">
      <c r="A134" s="118" t="s">
        <v>433</v>
      </c>
      <c r="B134" s="316" t="s">
        <v>398</v>
      </c>
      <c r="C134" s="316" t="s">
        <v>425</v>
      </c>
      <c r="D134" s="316" t="s">
        <v>434</v>
      </c>
      <c r="E134" s="320">
        <v>6530</v>
      </c>
      <c r="F134" s="317"/>
      <c r="G134" s="118" t="s">
        <v>401</v>
      </c>
      <c r="H134" s="118" t="str">
        <f t="shared" ref="H134:H197" si="18">LEFT(I134,4)</f>
        <v>1506</v>
      </c>
      <c r="I134" s="118" t="s">
        <v>433</v>
      </c>
      <c r="J134" s="118" t="str">
        <f t="shared" si="15"/>
        <v xml:space="preserve"> 기계</v>
      </c>
      <c r="K134" s="118" t="str">
        <f t="shared" si="16"/>
        <v xml:space="preserve"> 자동차</v>
      </c>
      <c r="L134" s="118" t="str">
        <f t="shared" si="17"/>
        <v xml:space="preserve"> 자동차관리</v>
      </c>
    </row>
    <row r="135" spans="1:12" ht="15" customHeight="1">
      <c r="A135" s="118" t="s">
        <v>435</v>
      </c>
      <c r="B135" s="316" t="s">
        <v>398</v>
      </c>
      <c r="C135" s="316" t="s">
        <v>436</v>
      </c>
      <c r="D135" s="316" t="s">
        <v>437</v>
      </c>
      <c r="E135" s="320">
        <v>6530</v>
      </c>
      <c r="F135" s="317"/>
      <c r="G135" s="118" t="s">
        <v>401</v>
      </c>
      <c r="H135" s="118" t="str">
        <f t="shared" si="18"/>
        <v>1507</v>
      </c>
      <c r="I135" s="118" t="s">
        <v>435</v>
      </c>
      <c r="J135" s="118" t="str">
        <f t="shared" si="15"/>
        <v xml:space="preserve"> 기계</v>
      </c>
      <c r="K135" s="118" t="str">
        <f t="shared" si="16"/>
        <v xml:space="preserve"> 철도차량제작</v>
      </c>
      <c r="L135" s="118" t="str">
        <f t="shared" si="17"/>
        <v xml:space="preserve"> 철도차량설계･제작</v>
      </c>
    </row>
    <row r="136" spans="1:12" ht="15" customHeight="1">
      <c r="A136" s="118" t="s">
        <v>438</v>
      </c>
      <c r="B136" s="316" t="s">
        <v>398</v>
      </c>
      <c r="C136" s="316" t="s">
        <v>436</v>
      </c>
      <c r="D136" s="316" t="s">
        <v>439</v>
      </c>
      <c r="E136" s="320">
        <v>6530</v>
      </c>
      <c r="F136" s="317"/>
      <c r="G136" s="118" t="s">
        <v>401</v>
      </c>
      <c r="H136" s="118" t="str">
        <f t="shared" si="18"/>
        <v>1507</v>
      </c>
      <c r="I136" s="118" t="s">
        <v>438</v>
      </c>
      <c r="J136" s="118" t="str">
        <f t="shared" si="15"/>
        <v xml:space="preserve"> 기계</v>
      </c>
      <c r="K136" s="118" t="str">
        <f t="shared" si="16"/>
        <v xml:space="preserve"> 철도차량제작</v>
      </c>
      <c r="L136" s="118" t="str">
        <f t="shared" si="17"/>
        <v xml:space="preserve"> 철도차량유지보수</v>
      </c>
    </row>
    <row r="137" spans="1:12" ht="15" customHeight="1">
      <c r="A137" s="118" t="s">
        <v>440</v>
      </c>
      <c r="B137" s="316" t="s">
        <v>398</v>
      </c>
      <c r="C137" s="316" t="s">
        <v>441</v>
      </c>
      <c r="D137" s="316" t="s">
        <v>442</v>
      </c>
      <c r="E137" s="320">
        <v>6530</v>
      </c>
      <c r="F137" s="317"/>
      <c r="G137" s="118" t="s">
        <v>401</v>
      </c>
      <c r="H137" s="118" t="str">
        <f t="shared" si="18"/>
        <v>1508</v>
      </c>
      <c r="I137" s="118" t="s">
        <v>440</v>
      </c>
      <c r="J137" s="118" t="str">
        <f t="shared" si="15"/>
        <v xml:space="preserve"> 기계</v>
      </c>
      <c r="K137" s="118" t="str">
        <f t="shared" si="16"/>
        <v xml:space="preserve"> 조선</v>
      </c>
      <c r="L137" s="118" t="str">
        <f t="shared" si="17"/>
        <v xml:space="preserve"> 선박설계</v>
      </c>
    </row>
    <row r="138" spans="1:12" ht="15" customHeight="1">
      <c r="A138" s="118" t="s">
        <v>443</v>
      </c>
      <c r="B138" s="316" t="s">
        <v>398</v>
      </c>
      <c r="C138" s="316" t="s">
        <v>441</v>
      </c>
      <c r="D138" s="316" t="s">
        <v>444</v>
      </c>
      <c r="E138" s="320">
        <v>6530</v>
      </c>
      <c r="F138" s="317"/>
      <c r="G138" s="118" t="s">
        <v>401</v>
      </c>
      <c r="H138" s="118" t="str">
        <f t="shared" si="18"/>
        <v>1508</v>
      </c>
      <c r="I138" s="118" t="s">
        <v>443</v>
      </c>
      <c r="J138" s="118" t="str">
        <f t="shared" si="15"/>
        <v xml:space="preserve"> 기계</v>
      </c>
      <c r="K138" s="118" t="str">
        <f t="shared" si="16"/>
        <v xml:space="preserve"> 조선</v>
      </c>
      <c r="L138" s="118" t="str">
        <f t="shared" si="17"/>
        <v xml:space="preserve"> 선체건조</v>
      </c>
    </row>
    <row r="139" spans="1:12" ht="15" customHeight="1">
      <c r="A139" s="118" t="s">
        <v>445</v>
      </c>
      <c r="B139" s="316" t="s">
        <v>398</v>
      </c>
      <c r="C139" s="316" t="s">
        <v>441</v>
      </c>
      <c r="D139" s="316" t="s">
        <v>446</v>
      </c>
      <c r="E139" s="320">
        <v>6530</v>
      </c>
      <c r="F139" s="317"/>
      <c r="G139" s="118" t="s">
        <v>401</v>
      </c>
      <c r="H139" s="118" t="str">
        <f t="shared" si="18"/>
        <v>1508</v>
      </c>
      <c r="I139" s="118" t="s">
        <v>445</v>
      </c>
      <c r="J139" s="118" t="str">
        <f t="shared" si="15"/>
        <v xml:space="preserve"> 기계</v>
      </c>
      <c r="K139" s="118" t="str">
        <f t="shared" si="16"/>
        <v xml:space="preserve"> 조선</v>
      </c>
      <c r="L139" s="118" t="str">
        <f t="shared" si="17"/>
        <v xml:space="preserve"> 선박의장생산</v>
      </c>
    </row>
    <row r="140" spans="1:12" ht="15" customHeight="1">
      <c r="A140" s="118" t="s">
        <v>447</v>
      </c>
      <c r="B140" s="316" t="s">
        <v>398</v>
      </c>
      <c r="C140" s="316" t="s">
        <v>441</v>
      </c>
      <c r="D140" s="316" t="s">
        <v>448</v>
      </c>
      <c r="E140" s="320">
        <v>6530</v>
      </c>
      <c r="F140" s="317"/>
      <c r="G140" s="118" t="s">
        <v>401</v>
      </c>
      <c r="H140" s="118" t="str">
        <f t="shared" si="18"/>
        <v>1508</v>
      </c>
      <c r="I140" s="118" t="s">
        <v>447</v>
      </c>
      <c r="J140" s="118" t="str">
        <f t="shared" si="15"/>
        <v xml:space="preserve"> 기계</v>
      </c>
      <c r="K140" s="118" t="str">
        <f t="shared" si="16"/>
        <v xml:space="preserve"> 조선</v>
      </c>
      <c r="L140" s="118" t="str">
        <f t="shared" si="17"/>
        <v xml:space="preserve"> 선박품질관리</v>
      </c>
    </row>
    <row r="141" spans="1:12" ht="15" customHeight="1">
      <c r="A141" s="118" t="s">
        <v>449</v>
      </c>
      <c r="B141" s="316" t="s">
        <v>398</v>
      </c>
      <c r="C141" s="316" t="s">
        <v>441</v>
      </c>
      <c r="D141" s="316" t="s">
        <v>450</v>
      </c>
      <c r="E141" s="320">
        <v>6530</v>
      </c>
      <c r="F141" s="317"/>
      <c r="G141" s="118" t="s">
        <v>401</v>
      </c>
      <c r="H141" s="118" t="str">
        <f t="shared" si="18"/>
        <v>1508</v>
      </c>
      <c r="I141" s="118" t="s">
        <v>449</v>
      </c>
      <c r="J141" s="118" t="str">
        <f t="shared" si="15"/>
        <v xml:space="preserve"> 기계</v>
      </c>
      <c r="K141" s="118" t="str">
        <f t="shared" si="16"/>
        <v xml:space="preserve"> 조선</v>
      </c>
      <c r="L141" s="118" t="str">
        <f t="shared" si="17"/>
        <v xml:space="preserve"> 선박생산관리</v>
      </c>
    </row>
    <row r="142" spans="1:12" ht="15" customHeight="1">
      <c r="A142" s="118" t="s">
        <v>451</v>
      </c>
      <c r="B142" s="316" t="s">
        <v>398</v>
      </c>
      <c r="C142" s="316" t="s">
        <v>441</v>
      </c>
      <c r="D142" s="316" t="s">
        <v>452</v>
      </c>
      <c r="E142" s="320">
        <v>6530</v>
      </c>
      <c r="F142" s="317"/>
      <c r="G142" s="118" t="s">
        <v>401</v>
      </c>
      <c r="H142" s="118" t="str">
        <f t="shared" si="18"/>
        <v>1508</v>
      </c>
      <c r="I142" s="118" t="s">
        <v>451</v>
      </c>
      <c r="J142" s="118" t="str">
        <f t="shared" si="15"/>
        <v xml:space="preserve"> 기계</v>
      </c>
      <c r="K142" s="118" t="str">
        <f t="shared" si="16"/>
        <v xml:space="preserve"> 조선</v>
      </c>
      <c r="L142" s="118" t="str">
        <f t="shared" si="17"/>
        <v xml:space="preserve"> 시운전</v>
      </c>
    </row>
    <row r="143" spans="1:12" ht="15" customHeight="1">
      <c r="A143" s="118" t="s">
        <v>453</v>
      </c>
      <c r="B143" s="316" t="s">
        <v>398</v>
      </c>
      <c r="C143" s="316" t="s">
        <v>441</v>
      </c>
      <c r="D143" s="316" t="s">
        <v>454</v>
      </c>
      <c r="E143" s="320">
        <v>6530</v>
      </c>
      <c r="F143" s="317"/>
      <c r="G143" s="118" t="s">
        <v>401</v>
      </c>
      <c r="H143" s="118" t="str">
        <f t="shared" si="18"/>
        <v>1508</v>
      </c>
      <c r="I143" s="118" t="s">
        <v>453</v>
      </c>
      <c r="J143" s="118" t="str">
        <f t="shared" si="15"/>
        <v xml:space="preserve"> 기계</v>
      </c>
      <c r="K143" s="118" t="str">
        <f t="shared" si="16"/>
        <v xml:space="preserve"> 조선</v>
      </c>
      <c r="L143" s="118" t="str">
        <f t="shared" si="17"/>
        <v xml:space="preserve"> 선박정비</v>
      </c>
    </row>
    <row r="144" spans="1:12" ht="15" customHeight="1">
      <c r="A144" s="118" t="s">
        <v>455</v>
      </c>
      <c r="B144" s="316" t="s">
        <v>398</v>
      </c>
      <c r="C144" s="316" t="s">
        <v>441</v>
      </c>
      <c r="D144" s="316" t="s">
        <v>456</v>
      </c>
      <c r="E144" s="320">
        <v>6530</v>
      </c>
      <c r="F144" s="317"/>
      <c r="G144" s="118" t="s">
        <v>401</v>
      </c>
      <c r="H144" s="118" t="str">
        <f t="shared" si="18"/>
        <v>1508</v>
      </c>
      <c r="I144" s="118" t="s">
        <v>455</v>
      </c>
      <c r="J144" s="118" t="str">
        <f t="shared" si="15"/>
        <v xml:space="preserve"> 기계</v>
      </c>
      <c r="K144" s="118" t="str">
        <f t="shared" si="16"/>
        <v xml:space="preserve"> 조선</v>
      </c>
      <c r="L144" s="118" t="str">
        <f t="shared" si="17"/>
        <v xml:space="preserve"> 레저선박</v>
      </c>
    </row>
    <row r="145" spans="1:12" ht="15" customHeight="1">
      <c r="A145" s="118" t="s">
        <v>457</v>
      </c>
      <c r="B145" s="316" t="s">
        <v>398</v>
      </c>
      <c r="C145" s="316" t="s">
        <v>458</v>
      </c>
      <c r="D145" s="316" t="s">
        <v>459</v>
      </c>
      <c r="E145" s="320">
        <v>7240</v>
      </c>
      <c r="F145" s="317"/>
      <c r="G145" s="118" t="s">
        <v>401</v>
      </c>
      <c r="H145" s="118" t="str">
        <f t="shared" si="18"/>
        <v>1509</v>
      </c>
      <c r="I145" s="118" t="s">
        <v>457</v>
      </c>
      <c r="J145" s="118" t="str">
        <f t="shared" si="15"/>
        <v xml:space="preserve"> 기계</v>
      </c>
      <c r="K145" s="118" t="str">
        <f t="shared" si="16"/>
        <v xml:space="preserve"> 항공기제작</v>
      </c>
      <c r="L145" s="118" t="str">
        <f t="shared" si="17"/>
        <v xml:space="preserve"> 항공기설계</v>
      </c>
    </row>
    <row r="146" spans="1:12" ht="15" customHeight="1">
      <c r="A146" s="118" t="s">
        <v>460</v>
      </c>
      <c r="B146" s="316" t="s">
        <v>398</v>
      </c>
      <c r="C146" s="316" t="s">
        <v>458</v>
      </c>
      <c r="D146" s="316" t="s">
        <v>461</v>
      </c>
      <c r="E146" s="320">
        <v>7120</v>
      </c>
      <c r="F146" s="317"/>
      <c r="G146" s="118" t="s">
        <v>401</v>
      </c>
      <c r="H146" s="118" t="str">
        <f t="shared" si="18"/>
        <v>1509</v>
      </c>
      <c r="I146" s="118" t="s">
        <v>460</v>
      </c>
      <c r="J146" s="118" t="str">
        <f t="shared" si="15"/>
        <v xml:space="preserve"> 기계</v>
      </c>
      <c r="K146" s="118" t="str">
        <f t="shared" si="16"/>
        <v xml:space="preserve"> 항공기제작</v>
      </c>
      <c r="L146" s="118" t="str">
        <f t="shared" si="17"/>
        <v xml:space="preserve"> 항공기제작</v>
      </c>
    </row>
    <row r="147" spans="1:12" ht="15" customHeight="1">
      <c r="A147" s="118" t="s">
        <v>462</v>
      </c>
      <c r="B147" s="316" t="s">
        <v>398</v>
      </c>
      <c r="C147" s="316" t="s">
        <v>458</v>
      </c>
      <c r="D147" s="316" t="s">
        <v>463</v>
      </c>
      <c r="E147" s="320">
        <v>6560</v>
      </c>
      <c r="F147" s="317"/>
      <c r="G147" s="118" t="s">
        <v>401</v>
      </c>
      <c r="H147" s="118" t="str">
        <f t="shared" si="18"/>
        <v>1509</v>
      </c>
      <c r="I147" s="118" t="s">
        <v>462</v>
      </c>
      <c r="J147" s="118" t="str">
        <f t="shared" si="15"/>
        <v xml:space="preserve"> 기계</v>
      </c>
      <c r="K147" s="118" t="str">
        <f t="shared" si="16"/>
        <v xml:space="preserve"> 항공기제작</v>
      </c>
      <c r="L147" s="118" t="str">
        <f t="shared" si="17"/>
        <v xml:space="preserve"> 항공기정비</v>
      </c>
    </row>
    <row r="148" spans="1:12" ht="15" customHeight="1">
      <c r="A148" s="118" t="s">
        <v>464</v>
      </c>
      <c r="B148" s="316" t="s">
        <v>398</v>
      </c>
      <c r="C148" s="316" t="s">
        <v>458</v>
      </c>
      <c r="D148" s="316" t="s">
        <v>465</v>
      </c>
      <c r="E148" s="320">
        <v>7400</v>
      </c>
      <c r="F148" s="317"/>
      <c r="G148" s="118" t="s">
        <v>401</v>
      </c>
      <c r="H148" s="118" t="str">
        <f t="shared" si="18"/>
        <v>1509</v>
      </c>
      <c r="I148" s="118" t="s">
        <v>464</v>
      </c>
      <c r="J148" s="118" t="str">
        <f t="shared" si="15"/>
        <v xml:space="preserve"> 기계</v>
      </c>
      <c r="K148" s="118" t="str">
        <f t="shared" si="16"/>
        <v xml:space="preserve"> 항공기제작</v>
      </c>
      <c r="L148" s="118" t="str">
        <f t="shared" si="17"/>
        <v xml:space="preserve"> 항공장비관리</v>
      </c>
    </row>
    <row r="149" spans="1:12" ht="15" customHeight="1">
      <c r="A149" s="118" t="s">
        <v>466</v>
      </c>
      <c r="B149" s="316" t="s">
        <v>398</v>
      </c>
      <c r="C149" s="316" t="s">
        <v>467</v>
      </c>
      <c r="D149" s="316" t="s">
        <v>468</v>
      </c>
      <c r="E149" s="320">
        <v>6530</v>
      </c>
      <c r="F149" s="317"/>
      <c r="G149" s="119" t="s">
        <v>401</v>
      </c>
      <c r="H149" s="118" t="str">
        <f t="shared" si="18"/>
        <v>1510</v>
      </c>
      <c r="I149" s="119" t="s">
        <v>466</v>
      </c>
      <c r="J149" s="118" t="str">
        <f t="shared" si="15"/>
        <v xml:space="preserve"> 기계</v>
      </c>
      <c r="K149" s="118" t="str">
        <f t="shared" si="16"/>
        <v xml:space="preserve"> 금형</v>
      </c>
      <c r="L149" s="118" t="str">
        <f t="shared" si="17"/>
        <v xml:space="preserve"> 금형(공통)</v>
      </c>
    </row>
    <row r="150" spans="1:12" ht="15" customHeight="1">
      <c r="A150" s="118" t="s">
        <v>469</v>
      </c>
      <c r="B150" s="316" t="s">
        <v>398</v>
      </c>
      <c r="C150" s="316" t="s">
        <v>467</v>
      </c>
      <c r="D150" s="316" t="s">
        <v>470</v>
      </c>
      <c r="E150" s="320">
        <v>6530</v>
      </c>
      <c r="F150" s="317"/>
      <c r="G150" s="119" t="s">
        <v>401</v>
      </c>
      <c r="H150" s="118" t="str">
        <f t="shared" si="18"/>
        <v>1510</v>
      </c>
      <c r="I150" s="119" t="s">
        <v>469</v>
      </c>
      <c r="J150" s="118" t="str">
        <f t="shared" si="15"/>
        <v xml:space="preserve"> 기계</v>
      </c>
      <c r="K150" s="118" t="str">
        <f t="shared" si="16"/>
        <v xml:space="preserve"> 금형</v>
      </c>
      <c r="L150" s="118" t="str">
        <f t="shared" si="17"/>
        <v xml:space="preserve"> 사출금형</v>
      </c>
    </row>
    <row r="151" spans="1:12" ht="15" customHeight="1">
      <c r="A151" s="118" t="s">
        <v>471</v>
      </c>
      <c r="B151" s="316" t="s">
        <v>398</v>
      </c>
      <c r="C151" s="316" t="s">
        <v>467</v>
      </c>
      <c r="D151" s="316" t="s">
        <v>472</v>
      </c>
      <c r="E151" s="320">
        <v>6530</v>
      </c>
      <c r="F151" s="317"/>
      <c r="G151" s="119" t="s">
        <v>401</v>
      </c>
      <c r="H151" s="118" t="str">
        <f t="shared" si="18"/>
        <v>1510</v>
      </c>
      <c r="I151" s="119" t="s">
        <v>471</v>
      </c>
      <c r="J151" s="118" t="str">
        <f t="shared" si="15"/>
        <v xml:space="preserve"> 기계</v>
      </c>
      <c r="K151" s="118" t="str">
        <f t="shared" si="16"/>
        <v xml:space="preserve"> 금형</v>
      </c>
      <c r="L151" s="118" t="str">
        <f t="shared" si="17"/>
        <v xml:space="preserve"> 프레스금형</v>
      </c>
    </row>
    <row r="152" spans="1:12" ht="15" customHeight="1">
      <c r="A152" s="118" t="s">
        <v>473</v>
      </c>
      <c r="B152" s="316" t="s">
        <v>398</v>
      </c>
      <c r="C152" s="316" t="s">
        <v>467</v>
      </c>
      <c r="D152" s="316" t="s">
        <v>474</v>
      </c>
      <c r="E152" s="320">
        <v>6530</v>
      </c>
      <c r="F152" s="317"/>
      <c r="G152" s="119" t="s">
        <v>401</v>
      </c>
      <c r="H152" s="118" t="str">
        <f t="shared" si="18"/>
        <v>1510</v>
      </c>
      <c r="I152" s="119" t="s">
        <v>473</v>
      </c>
      <c r="J152" s="118" t="str">
        <f t="shared" ref="J152:J183" si="19">MID(B152,4,50)</f>
        <v xml:space="preserve"> 기계</v>
      </c>
      <c r="K152" s="118" t="str">
        <f t="shared" ref="K152:K183" si="20">MID(C152,4,50)</f>
        <v xml:space="preserve"> 금형</v>
      </c>
      <c r="L152" s="118" t="str">
        <f t="shared" si="17"/>
        <v xml:space="preserve"> 다이캐스팅금형</v>
      </c>
    </row>
    <row r="153" spans="1:12" ht="15" customHeight="1">
      <c r="A153" s="118" t="s">
        <v>475</v>
      </c>
      <c r="B153" s="316" t="s">
        <v>398</v>
      </c>
      <c r="C153" s="316" t="s">
        <v>476</v>
      </c>
      <c r="D153" s="316" t="s">
        <v>477</v>
      </c>
      <c r="E153" s="320">
        <v>6530</v>
      </c>
      <c r="F153" s="317"/>
      <c r="G153" s="118" t="s">
        <v>401</v>
      </c>
      <c r="H153" s="118" t="str">
        <f t="shared" si="18"/>
        <v>1511</v>
      </c>
      <c r="I153" s="118" t="s">
        <v>475</v>
      </c>
      <c r="J153" s="118" t="str">
        <f t="shared" si="19"/>
        <v xml:space="preserve"> 기계</v>
      </c>
      <c r="K153" s="118" t="str">
        <f t="shared" si="20"/>
        <v xml:space="preserve"> 스마트공장(smart factory)</v>
      </c>
      <c r="L153" s="118" t="str">
        <f t="shared" si="17"/>
        <v xml:space="preserve"> 스마트공장(smart factory)설계</v>
      </c>
    </row>
    <row r="154" spans="1:12" ht="15" customHeight="1">
      <c r="A154" s="118" t="s">
        <v>478</v>
      </c>
      <c r="B154" s="316" t="s">
        <v>398</v>
      </c>
      <c r="C154" s="316" t="s">
        <v>476</v>
      </c>
      <c r="D154" s="316" t="s">
        <v>479</v>
      </c>
      <c r="E154" s="320">
        <v>6530</v>
      </c>
      <c r="F154" s="317"/>
      <c r="G154" s="118" t="s">
        <v>401</v>
      </c>
      <c r="H154" s="118" t="str">
        <f t="shared" si="18"/>
        <v>1511</v>
      </c>
      <c r="I154" s="118" t="s">
        <v>478</v>
      </c>
      <c r="J154" s="118" t="str">
        <f t="shared" si="19"/>
        <v xml:space="preserve"> 기계</v>
      </c>
      <c r="K154" s="118" t="str">
        <f t="shared" si="20"/>
        <v xml:space="preserve"> 스마트공장(smart factory)</v>
      </c>
      <c r="L154" s="118" t="str">
        <f t="shared" si="17"/>
        <v xml:space="preserve"> 스마트공장(smart factory)설치</v>
      </c>
    </row>
    <row r="155" spans="1:12" ht="15" customHeight="1">
      <c r="A155" s="118" t="s">
        <v>480</v>
      </c>
      <c r="B155" s="316" t="s">
        <v>398</v>
      </c>
      <c r="C155" s="316" t="s">
        <v>476</v>
      </c>
      <c r="D155" s="316" t="s">
        <v>481</v>
      </c>
      <c r="E155" s="320">
        <v>6530</v>
      </c>
      <c r="F155" s="317"/>
      <c r="G155" s="118" t="s">
        <v>401</v>
      </c>
      <c r="H155" s="118" t="str">
        <f t="shared" si="18"/>
        <v>1511</v>
      </c>
      <c r="I155" s="118" t="s">
        <v>480</v>
      </c>
      <c r="J155" s="118" t="str">
        <f t="shared" si="19"/>
        <v xml:space="preserve"> 기계</v>
      </c>
      <c r="K155" s="118" t="str">
        <f t="shared" si="20"/>
        <v xml:space="preserve"> 스마트공장(smart factory)</v>
      </c>
      <c r="L155" s="118" t="str">
        <f t="shared" si="17"/>
        <v xml:space="preserve"> 스마트공장(smart factory) 운영관리</v>
      </c>
    </row>
    <row r="156" spans="1:12" ht="15" customHeight="1">
      <c r="A156" s="118" t="s">
        <v>482</v>
      </c>
      <c r="B156" s="316" t="s">
        <v>483</v>
      </c>
      <c r="C156" s="316" t="s">
        <v>484</v>
      </c>
      <c r="D156" s="316" t="s">
        <v>485</v>
      </c>
      <c r="E156" s="320">
        <v>7250</v>
      </c>
      <c r="F156" s="317"/>
      <c r="G156" s="118" t="s">
        <v>486</v>
      </c>
      <c r="H156" s="118" t="str">
        <f t="shared" si="18"/>
        <v>1601</v>
      </c>
      <c r="I156" s="118" t="s">
        <v>482</v>
      </c>
      <c r="J156" s="118" t="str">
        <f t="shared" si="19"/>
        <v xml:space="preserve"> 재료</v>
      </c>
      <c r="K156" s="118" t="str">
        <f t="shared" si="20"/>
        <v xml:space="preserve"> 금속재료</v>
      </c>
      <c r="L156" s="118" t="str">
        <f t="shared" si="17"/>
        <v xml:space="preserve"> 금속엔지니어링</v>
      </c>
    </row>
    <row r="157" spans="1:12" ht="15" customHeight="1">
      <c r="A157" s="118" t="s">
        <v>487</v>
      </c>
      <c r="B157" s="316" t="s">
        <v>483</v>
      </c>
      <c r="C157" s="316" t="s">
        <v>484</v>
      </c>
      <c r="D157" s="316" t="s">
        <v>488</v>
      </c>
      <c r="E157" s="320">
        <v>7250</v>
      </c>
      <c r="F157" s="317"/>
      <c r="G157" s="118" t="s">
        <v>486</v>
      </c>
      <c r="H157" s="118" t="str">
        <f t="shared" si="18"/>
        <v>1601</v>
      </c>
      <c r="I157" s="118" t="s">
        <v>487</v>
      </c>
      <c r="J157" s="118" t="str">
        <f t="shared" si="19"/>
        <v xml:space="preserve"> 재료</v>
      </c>
      <c r="K157" s="118" t="str">
        <f t="shared" si="20"/>
        <v xml:space="preserve"> 금속재료</v>
      </c>
      <c r="L157" s="118" t="str">
        <f t="shared" si="17"/>
        <v xml:space="preserve"> 금속재료제조</v>
      </c>
    </row>
    <row r="158" spans="1:12" ht="15" customHeight="1">
      <c r="A158" s="118" t="s">
        <v>489</v>
      </c>
      <c r="B158" s="316" t="s">
        <v>483</v>
      </c>
      <c r="C158" s="316" t="s">
        <v>484</v>
      </c>
      <c r="D158" s="316" t="s">
        <v>490</v>
      </c>
      <c r="E158" s="320">
        <v>7250</v>
      </c>
      <c r="F158" s="317"/>
      <c r="G158" s="118" t="s">
        <v>486</v>
      </c>
      <c r="H158" s="118" t="str">
        <f t="shared" si="18"/>
        <v>1601</v>
      </c>
      <c r="I158" s="118" t="s">
        <v>489</v>
      </c>
      <c r="J158" s="118" t="str">
        <f t="shared" si="19"/>
        <v xml:space="preserve"> 재료</v>
      </c>
      <c r="K158" s="118" t="str">
        <f t="shared" si="20"/>
        <v xml:space="preserve"> 금속재료</v>
      </c>
      <c r="L158" s="118" t="str">
        <f t="shared" si="17"/>
        <v xml:space="preserve"> 금속가공</v>
      </c>
    </row>
    <row r="159" spans="1:12" ht="15" customHeight="1">
      <c r="A159" s="118" t="s">
        <v>491</v>
      </c>
      <c r="B159" s="316" t="s">
        <v>483</v>
      </c>
      <c r="C159" s="316" t="s">
        <v>484</v>
      </c>
      <c r="D159" s="316" t="s">
        <v>492</v>
      </c>
      <c r="E159" s="320">
        <v>7250</v>
      </c>
      <c r="F159" s="317"/>
      <c r="G159" s="118" t="s">
        <v>486</v>
      </c>
      <c r="H159" s="118" t="str">
        <f t="shared" si="18"/>
        <v>1601</v>
      </c>
      <c r="I159" s="118" t="s">
        <v>491</v>
      </c>
      <c r="J159" s="118" t="str">
        <f t="shared" si="19"/>
        <v xml:space="preserve"> 재료</v>
      </c>
      <c r="K159" s="118" t="str">
        <f t="shared" si="20"/>
        <v xml:space="preserve"> 금속재료</v>
      </c>
      <c r="L159" s="118" t="str">
        <f t="shared" si="17"/>
        <v xml:space="preserve"> 표면처리</v>
      </c>
    </row>
    <row r="160" spans="1:12" ht="15" customHeight="1">
      <c r="A160" s="118" t="s">
        <v>493</v>
      </c>
      <c r="B160" s="316" t="s">
        <v>483</v>
      </c>
      <c r="C160" s="316" t="s">
        <v>484</v>
      </c>
      <c r="D160" s="316" t="s">
        <v>494</v>
      </c>
      <c r="E160" s="320">
        <v>7250</v>
      </c>
      <c r="F160" s="317"/>
      <c r="G160" s="118" t="s">
        <v>486</v>
      </c>
      <c r="H160" s="118" t="str">
        <f t="shared" si="18"/>
        <v>1601</v>
      </c>
      <c r="I160" s="118" t="s">
        <v>493</v>
      </c>
      <c r="J160" s="118" t="str">
        <f t="shared" si="19"/>
        <v xml:space="preserve"> 재료</v>
      </c>
      <c r="K160" s="118" t="str">
        <f t="shared" si="20"/>
        <v xml:space="preserve"> 금속재료</v>
      </c>
      <c r="L160" s="118" t="str">
        <f t="shared" si="17"/>
        <v xml:space="preserve"> 용접</v>
      </c>
    </row>
    <row r="161" spans="1:12" ht="15" customHeight="1">
      <c r="A161" s="118" t="s">
        <v>495</v>
      </c>
      <c r="B161" s="316" t="s">
        <v>483</v>
      </c>
      <c r="C161" s="316" t="s">
        <v>484</v>
      </c>
      <c r="D161" s="316" t="s">
        <v>496</v>
      </c>
      <c r="E161" s="320">
        <v>7250</v>
      </c>
      <c r="F161" s="317"/>
      <c r="G161" s="118" t="s">
        <v>486</v>
      </c>
      <c r="H161" s="118" t="str">
        <f t="shared" si="18"/>
        <v>1601</v>
      </c>
      <c r="I161" s="118" t="s">
        <v>495</v>
      </c>
      <c r="J161" s="118" t="str">
        <f t="shared" si="19"/>
        <v xml:space="preserve"> 재료</v>
      </c>
      <c r="K161" s="118" t="str">
        <f t="shared" si="20"/>
        <v xml:space="preserve"> 금속재료</v>
      </c>
      <c r="L161" s="118" t="str">
        <f t="shared" si="17"/>
        <v xml:space="preserve"> 비철금속재료제조</v>
      </c>
    </row>
    <row r="162" spans="1:12" ht="15" customHeight="1">
      <c r="A162" s="118" t="s">
        <v>497</v>
      </c>
      <c r="B162" s="316" t="s">
        <v>483</v>
      </c>
      <c r="C162" s="316" t="s">
        <v>498</v>
      </c>
      <c r="D162" s="316" t="s">
        <v>499</v>
      </c>
      <c r="E162" s="320">
        <v>7250</v>
      </c>
      <c r="F162" s="317"/>
      <c r="G162" s="118" t="s">
        <v>486</v>
      </c>
      <c r="H162" s="118" t="str">
        <f t="shared" si="18"/>
        <v>1602</v>
      </c>
      <c r="I162" s="118" t="s">
        <v>497</v>
      </c>
      <c r="J162" s="118" t="str">
        <f t="shared" si="19"/>
        <v xml:space="preserve"> 재료</v>
      </c>
      <c r="K162" s="118" t="str">
        <f t="shared" si="20"/>
        <v xml:space="preserve"> 세라믹재료</v>
      </c>
      <c r="L162" s="118" t="str">
        <f t="shared" si="17"/>
        <v xml:space="preserve"> 세라믹재료공통</v>
      </c>
    </row>
    <row r="163" spans="1:12" ht="15" customHeight="1">
      <c r="A163" s="118" t="s">
        <v>500</v>
      </c>
      <c r="B163" s="316" t="s">
        <v>483</v>
      </c>
      <c r="C163" s="316" t="s">
        <v>498</v>
      </c>
      <c r="D163" s="316" t="s">
        <v>501</v>
      </c>
      <c r="E163" s="320">
        <v>7250</v>
      </c>
      <c r="F163" s="317"/>
      <c r="G163" s="118" t="s">
        <v>486</v>
      </c>
      <c r="H163" s="118" t="str">
        <f t="shared" si="18"/>
        <v>1602</v>
      </c>
      <c r="I163" s="118" t="s">
        <v>500</v>
      </c>
      <c r="J163" s="118" t="str">
        <f t="shared" si="19"/>
        <v xml:space="preserve"> 재료</v>
      </c>
      <c r="K163" s="118" t="str">
        <f t="shared" si="20"/>
        <v xml:space="preserve"> 세라믹재료</v>
      </c>
      <c r="L163" s="118" t="str">
        <f t="shared" si="17"/>
        <v xml:space="preserve"> 소성‧소결세라믹제조</v>
      </c>
    </row>
    <row r="164" spans="1:12" ht="15" customHeight="1">
      <c r="A164" s="118" t="s">
        <v>502</v>
      </c>
      <c r="B164" s="316" t="s">
        <v>483</v>
      </c>
      <c r="C164" s="316" t="s">
        <v>498</v>
      </c>
      <c r="D164" s="316" t="s">
        <v>503</v>
      </c>
      <c r="E164" s="320">
        <v>7250</v>
      </c>
      <c r="F164" s="317"/>
      <c r="G164" s="118" t="s">
        <v>486</v>
      </c>
      <c r="H164" s="118" t="str">
        <f t="shared" si="18"/>
        <v>1602</v>
      </c>
      <c r="I164" s="118" t="s">
        <v>502</v>
      </c>
      <c r="J164" s="118" t="str">
        <f t="shared" si="19"/>
        <v xml:space="preserve"> 재료</v>
      </c>
      <c r="K164" s="118" t="str">
        <f t="shared" si="20"/>
        <v xml:space="preserve"> 세라믹재료</v>
      </c>
      <c r="L164" s="118" t="str">
        <f t="shared" ref="L164:L171" si="21">MID(D164,4,50)</f>
        <v xml:space="preserve"> 용융세라믹제조</v>
      </c>
    </row>
    <row r="165" spans="1:12" ht="15" customHeight="1">
      <c r="A165" s="118" t="s">
        <v>504</v>
      </c>
      <c r="B165" s="316" t="s">
        <v>483</v>
      </c>
      <c r="C165" s="316" t="s">
        <v>498</v>
      </c>
      <c r="D165" s="316" t="s">
        <v>505</v>
      </c>
      <c r="E165" s="320">
        <v>7250</v>
      </c>
      <c r="F165" s="317"/>
      <c r="G165" s="118" t="s">
        <v>486</v>
      </c>
      <c r="H165" s="118" t="str">
        <f t="shared" si="18"/>
        <v>1602</v>
      </c>
      <c r="I165" s="118" t="s">
        <v>504</v>
      </c>
      <c r="J165" s="118" t="str">
        <f t="shared" si="19"/>
        <v xml:space="preserve"> 재료</v>
      </c>
      <c r="K165" s="118" t="str">
        <f t="shared" si="20"/>
        <v xml:space="preserve"> 세라믹재료</v>
      </c>
      <c r="L165" s="118" t="str">
        <f t="shared" si="21"/>
        <v xml:space="preserve"> 탄소재료제조</v>
      </c>
    </row>
    <row r="166" spans="1:12" ht="15" customHeight="1">
      <c r="A166" s="118" t="s">
        <v>506</v>
      </c>
      <c r="B166" s="316" t="s">
        <v>925</v>
      </c>
      <c r="C166" s="316" t="s">
        <v>507</v>
      </c>
      <c r="D166" s="316" t="s">
        <v>508</v>
      </c>
      <c r="E166" s="320">
        <v>6620</v>
      </c>
      <c r="F166" s="317"/>
      <c r="G166" s="118" t="s">
        <v>509</v>
      </c>
      <c r="H166" s="118" t="str">
        <f t="shared" si="18"/>
        <v>1701</v>
      </c>
      <c r="I166" s="118" t="s">
        <v>506</v>
      </c>
      <c r="J166" s="118" t="str">
        <f t="shared" si="19"/>
        <v xml:space="preserve"> 화학·바이오</v>
      </c>
      <c r="K166" s="118" t="str">
        <f t="shared" si="20"/>
        <v xml:space="preserve"> 화학‧ 바이오 공통 </v>
      </c>
      <c r="L166" s="118" t="str">
        <f t="shared" si="21"/>
        <v xml:space="preserve"> 화학물질‧품질관리</v>
      </c>
    </row>
    <row r="167" spans="1:12" ht="15" customHeight="1">
      <c r="A167" s="118" t="s">
        <v>510</v>
      </c>
      <c r="B167" s="316" t="s">
        <v>925</v>
      </c>
      <c r="C167" s="316" t="s">
        <v>507</v>
      </c>
      <c r="D167" s="316" t="s">
        <v>511</v>
      </c>
      <c r="E167" s="320">
        <v>6620</v>
      </c>
      <c r="F167" s="317"/>
      <c r="G167" s="118" t="s">
        <v>509</v>
      </c>
      <c r="H167" s="118" t="str">
        <f t="shared" si="18"/>
        <v>1701</v>
      </c>
      <c r="I167" s="118" t="s">
        <v>510</v>
      </c>
      <c r="J167" s="118" t="str">
        <f t="shared" si="19"/>
        <v xml:space="preserve"> 화학·바이오</v>
      </c>
      <c r="K167" s="118" t="str">
        <f t="shared" si="20"/>
        <v xml:space="preserve"> 화학‧ 바이오 공통 </v>
      </c>
      <c r="L167" s="118" t="str">
        <f t="shared" si="21"/>
        <v xml:space="preserve"> 화학공정관리</v>
      </c>
    </row>
    <row r="168" spans="1:12" ht="15" customHeight="1">
      <c r="A168" s="118" t="s">
        <v>512</v>
      </c>
      <c r="B168" s="316" t="s">
        <v>925</v>
      </c>
      <c r="C168" s="316" t="s">
        <v>507</v>
      </c>
      <c r="D168" s="316" t="s">
        <v>513</v>
      </c>
      <c r="E168" s="320">
        <v>6620</v>
      </c>
      <c r="F168" s="317"/>
      <c r="G168" s="118" t="s">
        <v>509</v>
      </c>
      <c r="H168" s="118" t="str">
        <f t="shared" si="18"/>
        <v>1701</v>
      </c>
      <c r="I168" s="118" t="s">
        <v>512</v>
      </c>
      <c r="J168" s="118" t="str">
        <f t="shared" si="19"/>
        <v xml:space="preserve"> 화학·바이오</v>
      </c>
      <c r="K168" s="118" t="str">
        <f t="shared" si="20"/>
        <v xml:space="preserve"> 화학‧ 바이오 공통 </v>
      </c>
      <c r="L168" s="118" t="str">
        <f t="shared" si="21"/>
        <v xml:space="preserve"> 화학제품연구개발</v>
      </c>
    </row>
    <row r="169" spans="1:12" ht="15" customHeight="1">
      <c r="A169" s="118" t="s">
        <v>514</v>
      </c>
      <c r="B169" s="316" t="s">
        <v>925</v>
      </c>
      <c r="C169" s="316" t="s">
        <v>515</v>
      </c>
      <c r="D169" s="316" t="s">
        <v>516</v>
      </c>
      <c r="E169" s="320">
        <v>6620</v>
      </c>
      <c r="F169" s="317"/>
      <c r="G169" s="118" t="s">
        <v>509</v>
      </c>
      <c r="H169" s="118" t="str">
        <f t="shared" si="18"/>
        <v>1702</v>
      </c>
      <c r="I169" s="118" t="s">
        <v>514</v>
      </c>
      <c r="J169" s="118" t="str">
        <f t="shared" si="19"/>
        <v xml:space="preserve"> 화학·바이오</v>
      </c>
      <c r="K169" s="118" t="str">
        <f t="shared" si="20"/>
        <v xml:space="preserve"> 석유‧기초 화학물</v>
      </c>
      <c r="L169" s="118" t="str">
        <f t="shared" si="21"/>
        <v xml:space="preserve"> 석유화학공통</v>
      </c>
    </row>
    <row r="170" spans="1:12" ht="15" customHeight="1">
      <c r="A170" s="118" t="s">
        <v>517</v>
      </c>
      <c r="B170" s="316" t="s">
        <v>925</v>
      </c>
      <c r="C170" s="316" t="s">
        <v>515</v>
      </c>
      <c r="D170" s="316" t="s">
        <v>518</v>
      </c>
      <c r="E170" s="320">
        <v>7000</v>
      </c>
      <c r="F170" s="317"/>
      <c r="G170" s="118" t="s">
        <v>509</v>
      </c>
      <c r="H170" s="118" t="str">
        <f t="shared" si="18"/>
        <v>1702</v>
      </c>
      <c r="I170" s="118" t="s">
        <v>517</v>
      </c>
      <c r="J170" s="118" t="str">
        <f t="shared" si="19"/>
        <v xml:space="preserve"> 화학·바이오</v>
      </c>
      <c r="K170" s="118" t="str">
        <f t="shared" si="20"/>
        <v xml:space="preserve"> 석유‧기초 화학물</v>
      </c>
      <c r="L170" s="118" t="str">
        <f t="shared" si="21"/>
        <v xml:space="preserve"> 석유천연가스</v>
      </c>
    </row>
    <row r="171" spans="1:12" ht="15" customHeight="1">
      <c r="A171" s="118" t="s">
        <v>519</v>
      </c>
      <c r="B171" s="316" t="s">
        <v>925</v>
      </c>
      <c r="C171" s="316" t="s">
        <v>515</v>
      </c>
      <c r="D171" s="316" t="s">
        <v>520</v>
      </c>
      <c r="E171" s="320">
        <v>6620</v>
      </c>
      <c r="F171" s="317"/>
      <c r="G171" s="118" t="s">
        <v>509</v>
      </c>
      <c r="H171" s="118" t="str">
        <f t="shared" si="18"/>
        <v>1702</v>
      </c>
      <c r="I171" s="118" t="s">
        <v>519</v>
      </c>
      <c r="J171" s="118" t="str">
        <f t="shared" si="19"/>
        <v xml:space="preserve"> 화학·바이오</v>
      </c>
      <c r="K171" s="118" t="str">
        <f t="shared" si="20"/>
        <v xml:space="preserve"> 석유‧기초 화학물</v>
      </c>
      <c r="L171" s="118" t="str">
        <f t="shared" si="21"/>
        <v xml:space="preserve"> 기초유기화학물</v>
      </c>
    </row>
    <row r="172" spans="1:12" ht="15" customHeight="1">
      <c r="A172" s="118" t="s">
        <v>521</v>
      </c>
      <c r="B172" s="316" t="s">
        <v>925</v>
      </c>
      <c r="C172" s="316" t="s">
        <v>515</v>
      </c>
      <c r="D172" s="316" t="s">
        <v>522</v>
      </c>
      <c r="E172" s="320">
        <v>6620</v>
      </c>
      <c r="F172" s="317"/>
      <c r="G172" s="118" t="s">
        <v>509</v>
      </c>
      <c r="H172" s="118" t="str">
        <f t="shared" si="18"/>
        <v>1702</v>
      </c>
      <c r="I172" s="118" t="s">
        <v>521</v>
      </c>
      <c r="J172" s="118" t="str">
        <f t="shared" si="19"/>
        <v xml:space="preserve"> 화학·바이오</v>
      </c>
      <c r="K172" s="118" t="str">
        <f t="shared" si="20"/>
        <v xml:space="preserve"> 석유‧기초 화학물</v>
      </c>
      <c r="L172" s="118" t="s">
        <v>523</v>
      </c>
    </row>
    <row r="173" spans="1:12" ht="15" customHeight="1">
      <c r="A173" s="118" t="s">
        <v>524</v>
      </c>
      <c r="B173" s="316" t="s">
        <v>925</v>
      </c>
      <c r="C173" s="316" t="s">
        <v>525</v>
      </c>
      <c r="D173" s="316" t="s">
        <v>526</v>
      </c>
      <c r="E173" s="320">
        <v>6620</v>
      </c>
      <c r="F173" s="317"/>
      <c r="G173" s="118" t="s">
        <v>509</v>
      </c>
      <c r="H173" s="118" t="str">
        <f t="shared" si="18"/>
        <v>1703</v>
      </c>
      <c r="I173" s="118" t="s">
        <v>524</v>
      </c>
      <c r="J173" s="118" t="str">
        <f t="shared" si="19"/>
        <v xml:space="preserve"> 화학·바이오</v>
      </c>
      <c r="K173" s="118" t="str">
        <f t="shared" si="20"/>
        <v xml:space="preserve"> 정밀화학</v>
      </c>
      <c r="L173" s="118" t="str">
        <f t="shared" ref="L173:L204" si="22">MID(D173,4,50)</f>
        <v xml:space="preserve"> 정밀화학공통</v>
      </c>
    </row>
    <row r="174" spans="1:12" ht="15" customHeight="1">
      <c r="A174" s="118" t="s">
        <v>527</v>
      </c>
      <c r="B174" s="316" t="s">
        <v>925</v>
      </c>
      <c r="C174" s="316" t="s">
        <v>525</v>
      </c>
      <c r="D174" s="316" t="s">
        <v>528</v>
      </c>
      <c r="E174" s="320">
        <v>6760</v>
      </c>
      <c r="F174" s="317"/>
      <c r="G174" s="118" t="s">
        <v>509</v>
      </c>
      <c r="H174" s="118" t="str">
        <f t="shared" si="18"/>
        <v>1703</v>
      </c>
      <c r="I174" s="118" t="s">
        <v>527</v>
      </c>
      <c r="J174" s="118" t="str">
        <f t="shared" si="19"/>
        <v xml:space="preserve"> 화학·바이오</v>
      </c>
      <c r="K174" s="118" t="str">
        <f t="shared" si="20"/>
        <v xml:space="preserve"> 정밀화학</v>
      </c>
      <c r="L174" s="118" t="str">
        <f t="shared" si="22"/>
        <v xml:space="preserve"> 비료농약</v>
      </c>
    </row>
    <row r="175" spans="1:12" ht="15" customHeight="1">
      <c r="A175" s="118" t="s">
        <v>529</v>
      </c>
      <c r="B175" s="316" t="s">
        <v>925</v>
      </c>
      <c r="C175" s="316" t="s">
        <v>525</v>
      </c>
      <c r="D175" s="316" t="s">
        <v>530</v>
      </c>
      <c r="E175" s="320">
        <v>7000</v>
      </c>
      <c r="F175" s="317"/>
      <c r="G175" s="118" t="s">
        <v>509</v>
      </c>
      <c r="H175" s="118" t="str">
        <f t="shared" si="18"/>
        <v>1703</v>
      </c>
      <c r="I175" s="118" t="s">
        <v>529</v>
      </c>
      <c r="J175" s="118" t="str">
        <f t="shared" si="19"/>
        <v xml:space="preserve"> 화학·바이오</v>
      </c>
      <c r="K175" s="118" t="str">
        <f t="shared" si="20"/>
        <v xml:space="preserve"> 정밀화학</v>
      </c>
      <c r="L175" s="118" t="str">
        <f t="shared" si="22"/>
        <v xml:space="preserve"> 기능성정밀화학</v>
      </c>
    </row>
    <row r="176" spans="1:12" ht="15" customHeight="1">
      <c r="A176" s="118" t="s">
        <v>531</v>
      </c>
      <c r="B176" s="316" t="s">
        <v>925</v>
      </c>
      <c r="C176" s="316" t="s">
        <v>525</v>
      </c>
      <c r="D176" s="316" t="s">
        <v>532</v>
      </c>
      <c r="E176" s="320">
        <v>6620</v>
      </c>
      <c r="F176" s="317"/>
      <c r="G176" s="118" t="s">
        <v>509</v>
      </c>
      <c r="H176" s="118" t="str">
        <f t="shared" si="18"/>
        <v>1703</v>
      </c>
      <c r="I176" s="118" t="s">
        <v>531</v>
      </c>
      <c r="J176" s="118" t="str">
        <f t="shared" si="19"/>
        <v xml:space="preserve"> 화학·바이오</v>
      </c>
      <c r="K176" s="118" t="str">
        <f t="shared" si="20"/>
        <v xml:space="preserve"> 정밀화학</v>
      </c>
      <c r="L176" s="118" t="str">
        <f t="shared" si="22"/>
        <v xml:space="preserve"> 의약품</v>
      </c>
    </row>
    <row r="177" spans="1:12" ht="15" customHeight="1">
      <c r="A177" s="118" t="s">
        <v>533</v>
      </c>
      <c r="B177" s="316" t="s">
        <v>925</v>
      </c>
      <c r="C177" s="316" t="s">
        <v>525</v>
      </c>
      <c r="D177" s="316" t="s">
        <v>534</v>
      </c>
      <c r="E177" s="320">
        <v>6620</v>
      </c>
      <c r="F177" s="317"/>
      <c r="G177" s="118" t="s">
        <v>509</v>
      </c>
      <c r="H177" s="118" t="str">
        <f t="shared" si="18"/>
        <v>1703</v>
      </c>
      <c r="I177" s="118" t="s">
        <v>533</v>
      </c>
      <c r="J177" s="118" t="str">
        <f t="shared" si="19"/>
        <v xml:space="preserve"> 화학·바이오</v>
      </c>
      <c r="K177" s="118" t="str">
        <f t="shared" si="20"/>
        <v xml:space="preserve"> 정밀화학</v>
      </c>
      <c r="L177" s="118" t="str">
        <f t="shared" si="22"/>
        <v xml:space="preserve"> 화장품</v>
      </c>
    </row>
    <row r="178" spans="1:12" ht="15" customHeight="1">
      <c r="A178" s="118" t="s">
        <v>535</v>
      </c>
      <c r="B178" s="316" t="s">
        <v>925</v>
      </c>
      <c r="C178" s="316" t="s">
        <v>536</v>
      </c>
      <c r="D178" s="316" t="s">
        <v>537</v>
      </c>
      <c r="E178" s="320">
        <v>7000</v>
      </c>
      <c r="F178" s="317"/>
      <c r="G178" s="118" t="s">
        <v>509</v>
      </c>
      <c r="H178" s="118" t="str">
        <f t="shared" si="18"/>
        <v>1704</v>
      </c>
      <c r="I178" s="118" t="s">
        <v>535</v>
      </c>
      <c r="J178" s="118" t="str">
        <f t="shared" si="19"/>
        <v xml:space="preserve"> 화학·바이오</v>
      </c>
      <c r="K178" s="118" t="str">
        <f t="shared" si="20"/>
        <v xml:space="preserve"> 플라스틱, 고무</v>
      </c>
      <c r="L178" s="118" t="str">
        <f t="shared" si="22"/>
        <v xml:space="preserve"> 플라스틱</v>
      </c>
    </row>
    <row r="179" spans="1:12" ht="15" customHeight="1">
      <c r="A179" s="118" t="s">
        <v>538</v>
      </c>
      <c r="B179" s="316" t="s">
        <v>925</v>
      </c>
      <c r="C179" s="316" t="s">
        <v>536</v>
      </c>
      <c r="D179" s="316" t="s">
        <v>539</v>
      </c>
      <c r="E179" s="320">
        <v>7000</v>
      </c>
      <c r="F179" s="317"/>
      <c r="G179" s="118" t="s">
        <v>509</v>
      </c>
      <c r="H179" s="118" t="str">
        <f t="shared" si="18"/>
        <v>1704</v>
      </c>
      <c r="I179" s="118" t="s">
        <v>538</v>
      </c>
      <c r="J179" s="118" t="str">
        <f t="shared" si="19"/>
        <v xml:space="preserve"> 화학·바이오</v>
      </c>
      <c r="K179" s="118" t="str">
        <f t="shared" si="20"/>
        <v xml:space="preserve"> 플라스틱, 고무</v>
      </c>
      <c r="L179" s="118" t="str">
        <f t="shared" si="22"/>
        <v xml:space="preserve"> 고무</v>
      </c>
    </row>
    <row r="180" spans="1:12" ht="15" customHeight="1">
      <c r="A180" s="118" t="s">
        <v>540</v>
      </c>
      <c r="B180" s="316" t="s">
        <v>925</v>
      </c>
      <c r="C180" s="316" t="s">
        <v>541</v>
      </c>
      <c r="D180" s="316" t="s">
        <v>542</v>
      </c>
      <c r="E180" s="320">
        <v>7000</v>
      </c>
      <c r="F180" s="317"/>
      <c r="G180" s="118" t="s">
        <v>509</v>
      </c>
      <c r="H180" s="118" t="str">
        <f t="shared" si="18"/>
        <v>1705</v>
      </c>
      <c r="I180" s="118" t="s">
        <v>540</v>
      </c>
      <c r="J180" s="118" t="str">
        <f t="shared" si="19"/>
        <v xml:space="preserve"> 화학·바이오</v>
      </c>
      <c r="K180" s="118" t="str">
        <f t="shared" si="20"/>
        <v xml:space="preserve"> 바이오</v>
      </c>
      <c r="L180" s="118" t="str">
        <f t="shared" si="22"/>
        <v xml:space="preserve"> 바이오의약</v>
      </c>
    </row>
    <row r="181" spans="1:12" ht="15" customHeight="1">
      <c r="A181" s="118" t="s">
        <v>543</v>
      </c>
      <c r="B181" s="316" t="s">
        <v>925</v>
      </c>
      <c r="C181" s="316" t="s">
        <v>541</v>
      </c>
      <c r="D181" s="316" t="s">
        <v>544</v>
      </c>
      <c r="E181" s="320">
        <v>7000</v>
      </c>
      <c r="F181" s="317"/>
      <c r="G181" s="118" t="s">
        <v>509</v>
      </c>
      <c r="H181" s="118" t="str">
        <f t="shared" si="18"/>
        <v>1705</v>
      </c>
      <c r="I181" s="118" t="s">
        <v>543</v>
      </c>
      <c r="J181" s="118" t="str">
        <f t="shared" si="19"/>
        <v xml:space="preserve"> 화학·바이오</v>
      </c>
      <c r="K181" s="118" t="str">
        <f t="shared" si="20"/>
        <v xml:space="preserve"> 바이오</v>
      </c>
      <c r="L181" s="118" t="str">
        <f t="shared" si="22"/>
        <v xml:space="preserve"> 바이오화학</v>
      </c>
    </row>
    <row r="182" spans="1:12" ht="15" customHeight="1">
      <c r="A182" s="118" t="s">
        <v>545</v>
      </c>
      <c r="B182" s="316" t="s">
        <v>925</v>
      </c>
      <c r="C182" s="316" t="s">
        <v>541</v>
      </c>
      <c r="D182" s="316" t="s">
        <v>546</v>
      </c>
      <c r="E182" s="320">
        <v>6620</v>
      </c>
      <c r="F182" s="317"/>
      <c r="G182" s="118" t="s">
        <v>509</v>
      </c>
      <c r="H182" s="118" t="str">
        <f t="shared" si="18"/>
        <v>1705</v>
      </c>
      <c r="I182" s="118" t="s">
        <v>545</v>
      </c>
      <c r="J182" s="118" t="str">
        <f t="shared" si="19"/>
        <v xml:space="preserve"> 화학·바이오</v>
      </c>
      <c r="K182" s="118" t="str">
        <f t="shared" si="20"/>
        <v xml:space="preserve"> 바이오</v>
      </c>
      <c r="L182" s="118" t="str">
        <f t="shared" si="22"/>
        <v xml:space="preserve"> 바이오기술</v>
      </c>
    </row>
    <row r="183" spans="1:12" ht="15" customHeight="1">
      <c r="A183" s="118" t="s">
        <v>547</v>
      </c>
      <c r="B183" s="316" t="s">
        <v>548</v>
      </c>
      <c r="C183" s="316" t="s">
        <v>549</v>
      </c>
      <c r="D183" s="316" t="s">
        <v>550</v>
      </c>
      <c r="E183" s="320">
        <v>6620</v>
      </c>
      <c r="F183" s="317"/>
      <c r="G183" s="118" t="s">
        <v>551</v>
      </c>
      <c r="H183" s="118" t="str">
        <f t="shared" si="18"/>
        <v>1801</v>
      </c>
      <c r="I183" s="118" t="s">
        <v>547</v>
      </c>
      <c r="J183" s="118" t="str">
        <f t="shared" si="19"/>
        <v xml:space="preserve"> 섬유･의복</v>
      </c>
      <c r="K183" s="118" t="str">
        <f t="shared" si="20"/>
        <v xml:space="preserve"> 섬유제조</v>
      </c>
      <c r="L183" s="118" t="str">
        <f t="shared" si="22"/>
        <v xml:space="preserve"> 섬유생산</v>
      </c>
    </row>
    <row r="184" spans="1:12" ht="15" customHeight="1">
      <c r="A184" s="118" t="s">
        <v>552</v>
      </c>
      <c r="B184" s="316" t="s">
        <v>548</v>
      </c>
      <c r="C184" s="316" t="s">
        <v>549</v>
      </c>
      <c r="D184" s="316" t="s">
        <v>553</v>
      </c>
      <c r="E184" s="320">
        <v>6620</v>
      </c>
      <c r="F184" s="317"/>
      <c r="G184" s="118" t="s">
        <v>551</v>
      </c>
      <c r="H184" s="118" t="str">
        <f t="shared" si="18"/>
        <v>1801</v>
      </c>
      <c r="I184" s="118" t="s">
        <v>552</v>
      </c>
      <c r="J184" s="118" t="str">
        <f t="shared" ref="J184:J215" si="23">MID(B184,4,50)</f>
        <v xml:space="preserve"> 섬유･의복</v>
      </c>
      <c r="K184" s="118" t="str">
        <f t="shared" ref="K184:K215" si="24">MID(C184,4,50)</f>
        <v xml:space="preserve"> 섬유제조</v>
      </c>
      <c r="L184" s="118" t="str">
        <f t="shared" si="22"/>
        <v xml:space="preserve"> 섬유가공</v>
      </c>
    </row>
    <row r="185" spans="1:12" ht="15" customHeight="1">
      <c r="A185" s="118" t="s">
        <v>554</v>
      </c>
      <c r="B185" s="316" t="s">
        <v>548</v>
      </c>
      <c r="C185" s="316" t="s">
        <v>549</v>
      </c>
      <c r="D185" s="316" t="s">
        <v>555</v>
      </c>
      <c r="E185" s="320">
        <v>6620</v>
      </c>
      <c r="F185" s="317"/>
      <c r="G185" s="118" t="s">
        <v>551</v>
      </c>
      <c r="H185" s="118" t="str">
        <f t="shared" si="18"/>
        <v>1801</v>
      </c>
      <c r="I185" s="118" t="s">
        <v>554</v>
      </c>
      <c r="J185" s="118" t="str">
        <f t="shared" si="23"/>
        <v xml:space="preserve"> 섬유･의복</v>
      </c>
      <c r="K185" s="118" t="str">
        <f t="shared" si="24"/>
        <v xml:space="preserve"> 섬유제조</v>
      </c>
      <c r="L185" s="118" t="str">
        <f t="shared" si="22"/>
        <v xml:space="preserve"> 섬유생산관리</v>
      </c>
    </row>
    <row r="186" spans="1:12" ht="15" customHeight="1">
      <c r="A186" s="118" t="s">
        <v>556</v>
      </c>
      <c r="B186" s="316" t="s">
        <v>548</v>
      </c>
      <c r="C186" s="316" t="s">
        <v>557</v>
      </c>
      <c r="D186" s="316" t="s">
        <v>558</v>
      </c>
      <c r="E186" s="320">
        <v>6620</v>
      </c>
      <c r="F186" s="317"/>
      <c r="G186" s="118" t="s">
        <v>551</v>
      </c>
      <c r="H186" s="118" t="str">
        <f t="shared" si="18"/>
        <v>1802</v>
      </c>
      <c r="I186" s="118" t="s">
        <v>556</v>
      </c>
      <c r="J186" s="118" t="str">
        <f t="shared" si="23"/>
        <v xml:space="preserve"> 섬유･의복</v>
      </c>
      <c r="K186" s="118" t="str">
        <f t="shared" si="24"/>
        <v xml:space="preserve"> 패션</v>
      </c>
      <c r="L186" s="118" t="str">
        <f t="shared" si="22"/>
        <v xml:space="preserve"> 패션제품기획</v>
      </c>
    </row>
    <row r="187" spans="1:12" ht="15" customHeight="1">
      <c r="A187" s="118" t="s">
        <v>559</v>
      </c>
      <c r="B187" s="316" t="s">
        <v>548</v>
      </c>
      <c r="C187" s="316" t="s">
        <v>557</v>
      </c>
      <c r="D187" s="316" t="s">
        <v>560</v>
      </c>
      <c r="E187" s="320">
        <v>6620</v>
      </c>
      <c r="F187" s="317"/>
      <c r="G187" s="118" t="s">
        <v>551</v>
      </c>
      <c r="H187" s="118" t="str">
        <f t="shared" si="18"/>
        <v>1802</v>
      </c>
      <c r="I187" s="118" t="s">
        <v>559</v>
      </c>
      <c r="J187" s="118" t="str">
        <f t="shared" si="23"/>
        <v xml:space="preserve"> 섬유･의복</v>
      </c>
      <c r="K187" s="118" t="str">
        <f t="shared" si="24"/>
        <v xml:space="preserve"> 패션</v>
      </c>
      <c r="L187" s="118" t="str">
        <f t="shared" si="22"/>
        <v xml:space="preserve"> 패션제품생산</v>
      </c>
    </row>
    <row r="188" spans="1:12" ht="15" customHeight="1">
      <c r="A188" s="118" t="s">
        <v>561</v>
      </c>
      <c r="B188" s="316" t="s">
        <v>548</v>
      </c>
      <c r="C188" s="316" t="s">
        <v>557</v>
      </c>
      <c r="D188" s="316" t="s">
        <v>562</v>
      </c>
      <c r="E188" s="320">
        <v>6620</v>
      </c>
      <c r="F188" s="317"/>
      <c r="G188" s="118" t="s">
        <v>551</v>
      </c>
      <c r="H188" s="118" t="str">
        <f t="shared" si="18"/>
        <v>1802</v>
      </c>
      <c r="I188" s="118" t="s">
        <v>561</v>
      </c>
      <c r="J188" s="118" t="str">
        <f t="shared" si="23"/>
        <v xml:space="preserve"> 섬유･의복</v>
      </c>
      <c r="K188" s="118" t="str">
        <f t="shared" si="24"/>
        <v xml:space="preserve"> 패션</v>
      </c>
      <c r="L188" s="118" t="str">
        <f t="shared" si="22"/>
        <v xml:space="preserve"> 패션제품유통</v>
      </c>
    </row>
    <row r="189" spans="1:12" ht="15" customHeight="1">
      <c r="A189" s="118" t="s">
        <v>563</v>
      </c>
      <c r="B189" s="316" t="s">
        <v>548</v>
      </c>
      <c r="C189" s="316" t="s">
        <v>557</v>
      </c>
      <c r="D189" s="316" t="s">
        <v>564</v>
      </c>
      <c r="E189" s="320">
        <v>7820</v>
      </c>
      <c r="F189" s="317"/>
      <c r="G189" s="118" t="s">
        <v>551</v>
      </c>
      <c r="H189" s="118" t="str">
        <f t="shared" si="18"/>
        <v>1802</v>
      </c>
      <c r="I189" s="118" t="s">
        <v>563</v>
      </c>
      <c r="J189" s="118" t="str">
        <f t="shared" si="23"/>
        <v xml:space="preserve"> 섬유･의복</v>
      </c>
      <c r="K189" s="118" t="str">
        <f t="shared" si="24"/>
        <v xml:space="preserve"> 패션</v>
      </c>
      <c r="L189" s="118" t="str">
        <f t="shared" si="22"/>
        <v xml:space="preserve"> 신발개발･생산</v>
      </c>
    </row>
    <row r="190" spans="1:12" ht="15" customHeight="1">
      <c r="A190" s="118" t="s">
        <v>565</v>
      </c>
      <c r="B190" s="316" t="s">
        <v>548</v>
      </c>
      <c r="C190" s="316" t="s">
        <v>566</v>
      </c>
      <c r="D190" s="316" t="s">
        <v>567</v>
      </c>
      <c r="E190" s="320">
        <v>6620</v>
      </c>
      <c r="F190" s="317"/>
      <c r="G190" s="118" t="s">
        <v>551</v>
      </c>
      <c r="H190" s="118" t="str">
        <f t="shared" si="18"/>
        <v>1803</v>
      </c>
      <c r="I190" s="118" t="s">
        <v>565</v>
      </c>
      <c r="J190" s="118" t="str">
        <f t="shared" si="23"/>
        <v xml:space="preserve"> 섬유･의복</v>
      </c>
      <c r="K190" s="118" t="str">
        <f t="shared" si="24"/>
        <v xml:space="preserve"> 의복관리</v>
      </c>
      <c r="L190" s="118" t="str">
        <f t="shared" si="22"/>
        <v xml:space="preserve"> 세탁·수선</v>
      </c>
    </row>
    <row r="191" spans="1:12" ht="15" customHeight="1">
      <c r="A191" s="118" t="s">
        <v>568</v>
      </c>
      <c r="B191" s="316" t="s">
        <v>569</v>
      </c>
      <c r="C191" s="316" t="s">
        <v>570</v>
      </c>
      <c r="D191" s="316" t="s">
        <v>571</v>
      </c>
      <c r="E191" s="320">
        <v>9000</v>
      </c>
      <c r="F191" s="317"/>
      <c r="G191" s="118" t="s">
        <v>572</v>
      </c>
      <c r="H191" s="118" t="str">
        <f t="shared" si="18"/>
        <v>1901</v>
      </c>
      <c r="I191" s="118" t="s">
        <v>568</v>
      </c>
      <c r="J191" s="118" t="str">
        <f t="shared" si="23"/>
        <v xml:space="preserve"> 전기･전자</v>
      </c>
      <c r="K191" s="118" t="str">
        <f t="shared" si="24"/>
        <v xml:space="preserve"> 전기</v>
      </c>
      <c r="L191" s="118" t="str">
        <f t="shared" si="22"/>
        <v xml:space="preserve"> 발전설비설계</v>
      </c>
    </row>
    <row r="192" spans="1:12" ht="15" customHeight="1">
      <c r="A192" s="118" t="s">
        <v>573</v>
      </c>
      <c r="B192" s="316" t="s">
        <v>569</v>
      </c>
      <c r="C192" s="316" t="s">
        <v>570</v>
      </c>
      <c r="D192" s="316" t="s">
        <v>574</v>
      </c>
      <c r="E192" s="320">
        <v>6850</v>
      </c>
      <c r="F192" s="317"/>
      <c r="G192" s="118" t="s">
        <v>572</v>
      </c>
      <c r="H192" s="118" t="str">
        <f t="shared" si="18"/>
        <v>1901</v>
      </c>
      <c r="I192" s="118" t="s">
        <v>573</v>
      </c>
      <c r="J192" s="118" t="str">
        <f t="shared" si="23"/>
        <v xml:space="preserve"> 전기･전자</v>
      </c>
      <c r="K192" s="118" t="str">
        <f t="shared" si="24"/>
        <v xml:space="preserve"> 전기</v>
      </c>
      <c r="L192" s="118" t="str">
        <f t="shared" si="22"/>
        <v xml:space="preserve"> 발전설비운영</v>
      </c>
    </row>
    <row r="193" spans="1:12" ht="15" customHeight="1">
      <c r="A193" s="118" t="s">
        <v>575</v>
      </c>
      <c r="B193" s="316" t="s">
        <v>569</v>
      </c>
      <c r="C193" s="316" t="s">
        <v>570</v>
      </c>
      <c r="D193" s="316" t="s">
        <v>576</v>
      </c>
      <c r="E193" s="320">
        <v>8970</v>
      </c>
      <c r="F193" s="317"/>
      <c r="G193" s="118" t="s">
        <v>572</v>
      </c>
      <c r="H193" s="118" t="str">
        <f t="shared" si="18"/>
        <v>1901</v>
      </c>
      <c r="I193" s="118" t="s">
        <v>575</v>
      </c>
      <c r="J193" s="118" t="str">
        <f t="shared" si="23"/>
        <v xml:space="preserve"> 전기･전자</v>
      </c>
      <c r="K193" s="118" t="str">
        <f t="shared" si="24"/>
        <v xml:space="preserve"> 전기</v>
      </c>
      <c r="L193" s="118" t="str">
        <f t="shared" si="22"/>
        <v xml:space="preserve"> 송배전설비</v>
      </c>
    </row>
    <row r="194" spans="1:12" ht="15" customHeight="1">
      <c r="A194" s="118" t="s">
        <v>577</v>
      </c>
      <c r="B194" s="316" t="s">
        <v>569</v>
      </c>
      <c r="C194" s="316" t="s">
        <v>570</v>
      </c>
      <c r="D194" s="316" t="s">
        <v>578</v>
      </c>
      <c r="E194" s="320">
        <v>6850</v>
      </c>
      <c r="F194" s="317"/>
      <c r="G194" s="118" t="s">
        <v>572</v>
      </c>
      <c r="H194" s="118" t="str">
        <f t="shared" si="18"/>
        <v>1901</v>
      </c>
      <c r="I194" s="118" t="s">
        <v>577</v>
      </c>
      <c r="J194" s="118" t="str">
        <f t="shared" si="23"/>
        <v xml:space="preserve"> 전기･전자</v>
      </c>
      <c r="K194" s="118" t="str">
        <f t="shared" si="24"/>
        <v xml:space="preserve"> 전기</v>
      </c>
      <c r="L194" s="118" t="str">
        <f t="shared" si="22"/>
        <v xml:space="preserve"> 지능형전력망설비</v>
      </c>
    </row>
    <row r="195" spans="1:12" ht="15" customHeight="1">
      <c r="A195" s="118" t="s">
        <v>579</v>
      </c>
      <c r="B195" s="316" t="s">
        <v>569</v>
      </c>
      <c r="C195" s="316" t="s">
        <v>570</v>
      </c>
      <c r="D195" s="316" t="s">
        <v>580</v>
      </c>
      <c r="E195" s="320">
        <v>6850</v>
      </c>
      <c r="F195" s="317"/>
      <c r="G195" s="118" t="s">
        <v>572</v>
      </c>
      <c r="H195" s="118" t="str">
        <f t="shared" si="18"/>
        <v>1901</v>
      </c>
      <c r="I195" s="118" t="s">
        <v>579</v>
      </c>
      <c r="J195" s="118" t="str">
        <f t="shared" si="23"/>
        <v xml:space="preserve"> 전기･전자</v>
      </c>
      <c r="K195" s="118" t="str">
        <f t="shared" si="24"/>
        <v xml:space="preserve"> 전기</v>
      </c>
      <c r="L195" s="118" t="str">
        <f t="shared" si="22"/>
        <v xml:space="preserve"> 전기기기제작</v>
      </c>
    </row>
    <row r="196" spans="1:12" ht="15" customHeight="1">
      <c r="A196" s="118" t="s">
        <v>581</v>
      </c>
      <c r="B196" s="316" t="s">
        <v>569</v>
      </c>
      <c r="C196" s="316" t="s">
        <v>570</v>
      </c>
      <c r="D196" s="316" t="s">
        <v>582</v>
      </c>
      <c r="E196" s="320">
        <v>6850</v>
      </c>
      <c r="F196" s="317"/>
      <c r="G196" s="118" t="s">
        <v>572</v>
      </c>
      <c r="H196" s="118" t="str">
        <f t="shared" si="18"/>
        <v>1901</v>
      </c>
      <c r="I196" s="118" t="s">
        <v>581</v>
      </c>
      <c r="J196" s="118" t="str">
        <f t="shared" si="23"/>
        <v xml:space="preserve"> 전기･전자</v>
      </c>
      <c r="K196" s="118" t="str">
        <f t="shared" si="24"/>
        <v xml:space="preserve"> 전기</v>
      </c>
      <c r="L196" s="118" t="str">
        <f t="shared" si="22"/>
        <v xml:space="preserve"> 전기설비설계･감리</v>
      </c>
    </row>
    <row r="197" spans="1:12" ht="15" customHeight="1">
      <c r="A197" s="118" t="s">
        <v>583</v>
      </c>
      <c r="B197" s="316" t="s">
        <v>569</v>
      </c>
      <c r="C197" s="316" t="s">
        <v>570</v>
      </c>
      <c r="D197" s="316" t="s">
        <v>584</v>
      </c>
      <c r="E197" s="320">
        <v>6850</v>
      </c>
      <c r="F197" s="317"/>
      <c r="G197" s="118" t="s">
        <v>572</v>
      </c>
      <c r="H197" s="118" t="str">
        <f t="shared" si="18"/>
        <v>1901</v>
      </c>
      <c r="I197" s="118" t="s">
        <v>583</v>
      </c>
      <c r="J197" s="118" t="str">
        <f t="shared" si="23"/>
        <v xml:space="preserve"> 전기･전자</v>
      </c>
      <c r="K197" s="118" t="str">
        <f t="shared" si="24"/>
        <v xml:space="preserve"> 전기</v>
      </c>
      <c r="L197" s="118" t="str">
        <f t="shared" si="22"/>
        <v xml:space="preserve"> 전기공사</v>
      </c>
    </row>
    <row r="198" spans="1:12" ht="15" customHeight="1">
      <c r="A198" s="118" t="s">
        <v>585</v>
      </c>
      <c r="B198" s="316" t="s">
        <v>569</v>
      </c>
      <c r="C198" s="316" t="s">
        <v>570</v>
      </c>
      <c r="D198" s="316" t="s">
        <v>586</v>
      </c>
      <c r="E198" s="320">
        <v>6850</v>
      </c>
      <c r="F198" s="317"/>
      <c r="G198" s="118" t="s">
        <v>572</v>
      </c>
      <c r="H198" s="118" t="str">
        <f t="shared" ref="H198:H262" si="25">LEFT(I198,4)</f>
        <v>1901</v>
      </c>
      <c r="I198" s="118" t="s">
        <v>585</v>
      </c>
      <c r="J198" s="118" t="str">
        <f t="shared" si="23"/>
        <v xml:space="preserve"> 전기･전자</v>
      </c>
      <c r="K198" s="118" t="str">
        <f t="shared" si="24"/>
        <v xml:space="preserve"> 전기</v>
      </c>
      <c r="L198" s="118" t="str">
        <f t="shared" si="22"/>
        <v xml:space="preserve"> 전기자동제어</v>
      </c>
    </row>
    <row r="199" spans="1:12" ht="15" customHeight="1">
      <c r="A199" s="118" t="s">
        <v>587</v>
      </c>
      <c r="B199" s="316" t="s">
        <v>569</v>
      </c>
      <c r="C199" s="316" t="s">
        <v>570</v>
      </c>
      <c r="D199" s="316" t="s">
        <v>588</v>
      </c>
      <c r="E199" s="320">
        <v>6850</v>
      </c>
      <c r="F199" s="317"/>
      <c r="G199" s="118" t="s">
        <v>572</v>
      </c>
      <c r="H199" s="118" t="str">
        <f t="shared" si="25"/>
        <v>1901</v>
      </c>
      <c r="I199" s="118" t="s">
        <v>587</v>
      </c>
      <c r="J199" s="118" t="str">
        <f t="shared" si="23"/>
        <v xml:space="preserve"> 전기･전자</v>
      </c>
      <c r="K199" s="118" t="str">
        <f t="shared" si="24"/>
        <v xml:space="preserve"> 전기</v>
      </c>
      <c r="L199" s="118" t="str">
        <f t="shared" si="22"/>
        <v xml:space="preserve"> 전기철도</v>
      </c>
    </row>
    <row r="200" spans="1:12" ht="15" customHeight="1">
      <c r="A200" s="118" t="s">
        <v>589</v>
      </c>
      <c r="B200" s="316" t="s">
        <v>569</v>
      </c>
      <c r="C200" s="316" t="s">
        <v>570</v>
      </c>
      <c r="D200" s="316" t="s">
        <v>590</v>
      </c>
      <c r="E200" s="320">
        <v>6850</v>
      </c>
      <c r="F200" s="317"/>
      <c r="G200" s="118" t="s">
        <v>572</v>
      </c>
      <c r="H200" s="118" t="str">
        <f t="shared" si="25"/>
        <v>1901</v>
      </c>
      <c r="I200" s="118" t="s">
        <v>589</v>
      </c>
      <c r="J200" s="118" t="str">
        <f t="shared" si="23"/>
        <v xml:space="preserve"> 전기･전자</v>
      </c>
      <c r="K200" s="118" t="str">
        <f t="shared" si="24"/>
        <v xml:space="preserve"> 전기</v>
      </c>
      <c r="L200" s="118" t="str">
        <f t="shared" si="22"/>
        <v xml:space="preserve"> 철도신호제어</v>
      </c>
    </row>
    <row r="201" spans="1:12" ht="15" customHeight="1">
      <c r="A201" s="118" t="s">
        <v>591</v>
      </c>
      <c r="B201" s="316" t="s">
        <v>569</v>
      </c>
      <c r="C201" s="316" t="s">
        <v>570</v>
      </c>
      <c r="D201" s="316" t="s">
        <v>592</v>
      </c>
      <c r="E201" s="320">
        <v>6850</v>
      </c>
      <c r="F201" s="317"/>
      <c r="G201" s="118" t="s">
        <v>572</v>
      </c>
      <c r="H201" s="118" t="str">
        <f t="shared" si="25"/>
        <v>1901</v>
      </c>
      <c r="I201" s="118" t="s">
        <v>591</v>
      </c>
      <c r="J201" s="118" t="str">
        <f t="shared" si="23"/>
        <v xml:space="preserve"> 전기･전자</v>
      </c>
      <c r="K201" s="118" t="str">
        <f t="shared" si="24"/>
        <v xml:space="preserve"> 전기</v>
      </c>
      <c r="L201" s="118" t="str">
        <f t="shared" si="22"/>
        <v xml:space="preserve"> 초임계CO₂발전</v>
      </c>
    </row>
    <row r="202" spans="1:12" ht="15" customHeight="1">
      <c r="A202" s="118" t="s">
        <v>593</v>
      </c>
      <c r="B202" s="316" t="s">
        <v>569</v>
      </c>
      <c r="C202" s="316" t="s">
        <v>570</v>
      </c>
      <c r="D202" s="316" t="s">
        <v>594</v>
      </c>
      <c r="E202" s="320">
        <v>6850</v>
      </c>
      <c r="F202" s="317"/>
      <c r="G202" s="118" t="s">
        <v>572</v>
      </c>
      <c r="H202" s="118" t="str">
        <f t="shared" si="25"/>
        <v>1901</v>
      </c>
      <c r="I202" s="118" t="s">
        <v>593</v>
      </c>
      <c r="J202" s="118" t="str">
        <f t="shared" si="23"/>
        <v xml:space="preserve"> 전기･전자</v>
      </c>
      <c r="K202" s="118" t="str">
        <f t="shared" si="24"/>
        <v xml:space="preserve"> 전기</v>
      </c>
      <c r="L202" s="118" t="str">
        <f t="shared" si="22"/>
        <v xml:space="preserve"> 전기저장장치</v>
      </c>
    </row>
    <row r="203" spans="1:12" ht="15" customHeight="1">
      <c r="A203" s="118" t="s">
        <v>595</v>
      </c>
      <c r="B203" s="316" t="s">
        <v>569</v>
      </c>
      <c r="C203" s="316" t="s">
        <v>570</v>
      </c>
      <c r="D203" s="316" t="s">
        <v>596</v>
      </c>
      <c r="E203" s="320">
        <v>6850</v>
      </c>
      <c r="F203" s="317"/>
      <c r="G203" s="118" t="s">
        <v>572</v>
      </c>
      <c r="H203" s="118" t="str">
        <f t="shared" si="25"/>
        <v>1901</v>
      </c>
      <c r="I203" s="118" t="s">
        <v>595</v>
      </c>
      <c r="J203" s="118" t="str">
        <f t="shared" si="23"/>
        <v xml:space="preserve"> 전기･전자</v>
      </c>
      <c r="K203" s="118" t="str">
        <f t="shared" si="24"/>
        <v xml:space="preserve"> 전기</v>
      </c>
      <c r="L203" s="118" t="str">
        <f t="shared" si="22"/>
        <v xml:space="preserve"> 미래형전기시스템</v>
      </c>
    </row>
    <row r="204" spans="1:12" ht="15" customHeight="1">
      <c r="A204" s="118" t="s">
        <v>597</v>
      </c>
      <c r="B204" s="316" t="s">
        <v>569</v>
      </c>
      <c r="C204" s="316" t="s">
        <v>570</v>
      </c>
      <c r="D204" s="316" t="s">
        <v>598</v>
      </c>
      <c r="E204" s="320">
        <v>6850</v>
      </c>
      <c r="F204" s="317"/>
      <c r="G204" s="118" t="s">
        <v>572</v>
      </c>
      <c r="H204" s="118" t="str">
        <f t="shared" si="25"/>
        <v>1901</v>
      </c>
      <c r="I204" s="118" t="s">
        <v>597</v>
      </c>
      <c r="J204" s="118" t="str">
        <f t="shared" si="23"/>
        <v xml:space="preserve"> 전기･전자</v>
      </c>
      <c r="K204" s="118" t="str">
        <f t="shared" si="24"/>
        <v xml:space="preserve"> 전기</v>
      </c>
      <c r="L204" s="118" t="str">
        <f t="shared" si="22"/>
        <v xml:space="preserve"> 전지</v>
      </c>
    </row>
    <row r="205" spans="1:12" ht="15" customHeight="1">
      <c r="A205" s="118" t="s">
        <v>599</v>
      </c>
      <c r="B205" s="316" t="s">
        <v>569</v>
      </c>
      <c r="C205" s="316" t="s">
        <v>600</v>
      </c>
      <c r="D205" s="316" t="s">
        <v>601</v>
      </c>
      <c r="E205" s="320">
        <v>7550</v>
      </c>
      <c r="F205" s="317"/>
      <c r="G205" s="118" t="s">
        <v>572</v>
      </c>
      <c r="H205" s="118" t="str">
        <f t="shared" si="25"/>
        <v>1902</v>
      </c>
      <c r="I205" s="118" t="s">
        <v>599</v>
      </c>
      <c r="J205" s="118" t="str">
        <f t="shared" si="23"/>
        <v xml:space="preserve"> 전기･전자</v>
      </c>
      <c r="K205" s="118" t="str">
        <f t="shared" si="24"/>
        <v xml:space="preserve"> 전자기기일반</v>
      </c>
      <c r="L205" s="118" t="str">
        <f t="shared" ref="L205:L236" si="26">MID(D205,4,50)</f>
        <v xml:space="preserve"> 전자제품개발기획･생산</v>
      </c>
    </row>
    <row r="206" spans="1:12" ht="15" customHeight="1">
      <c r="A206" s="118" t="s">
        <v>602</v>
      </c>
      <c r="B206" s="316" t="s">
        <v>569</v>
      </c>
      <c r="C206" s="316" t="s">
        <v>600</v>
      </c>
      <c r="D206" s="316" t="s">
        <v>603</v>
      </c>
      <c r="E206" s="320">
        <v>6850</v>
      </c>
      <c r="F206" s="317"/>
      <c r="G206" s="118" t="s">
        <v>572</v>
      </c>
      <c r="H206" s="118" t="str">
        <f t="shared" si="25"/>
        <v>1902</v>
      </c>
      <c r="I206" s="118" t="s">
        <v>602</v>
      </c>
      <c r="J206" s="118" t="str">
        <f t="shared" si="23"/>
        <v xml:space="preserve"> 전기･전자</v>
      </c>
      <c r="K206" s="118" t="str">
        <f t="shared" si="24"/>
        <v xml:space="preserve"> 전자기기일반</v>
      </c>
      <c r="L206" s="118" t="str">
        <f t="shared" si="26"/>
        <v xml:space="preserve"> 전자부품기획･생산</v>
      </c>
    </row>
    <row r="207" spans="1:12" ht="15" customHeight="1">
      <c r="A207" s="118" t="s">
        <v>604</v>
      </c>
      <c r="B207" s="316" t="s">
        <v>569</v>
      </c>
      <c r="C207" s="316" t="s">
        <v>600</v>
      </c>
      <c r="D207" s="316" t="s">
        <v>605</v>
      </c>
      <c r="E207" s="320">
        <v>7300</v>
      </c>
      <c r="F207" s="317"/>
      <c r="G207" s="118" t="s">
        <v>572</v>
      </c>
      <c r="H207" s="118" t="str">
        <f t="shared" si="25"/>
        <v>1902</v>
      </c>
      <c r="I207" s="118" t="s">
        <v>604</v>
      </c>
      <c r="J207" s="118" t="str">
        <f t="shared" si="23"/>
        <v xml:space="preserve"> 전기･전자</v>
      </c>
      <c r="K207" s="118" t="str">
        <f t="shared" si="24"/>
        <v xml:space="preserve"> 전자기기일반</v>
      </c>
      <c r="L207" s="118" t="str">
        <f t="shared" si="26"/>
        <v xml:space="preserve"> 전자제품고객지원</v>
      </c>
    </row>
    <row r="208" spans="1:12" ht="15" customHeight="1">
      <c r="A208" s="118" t="s">
        <v>606</v>
      </c>
      <c r="B208" s="316" t="s">
        <v>569</v>
      </c>
      <c r="C208" s="316" t="s">
        <v>607</v>
      </c>
      <c r="D208" s="316" t="s">
        <v>608</v>
      </c>
      <c r="E208" s="320">
        <v>6850</v>
      </c>
      <c r="F208" s="317"/>
      <c r="G208" s="118" t="s">
        <v>572</v>
      </c>
      <c r="H208" s="118" t="str">
        <f t="shared" si="25"/>
        <v>1903</v>
      </c>
      <c r="I208" s="118" t="s">
        <v>606</v>
      </c>
      <c r="J208" s="118" t="str">
        <f t="shared" si="23"/>
        <v xml:space="preserve"> 전기･전자</v>
      </c>
      <c r="K208" s="118" t="str">
        <f t="shared" si="24"/>
        <v xml:space="preserve"> 전자기기개발</v>
      </c>
      <c r="L208" s="118" t="str">
        <f t="shared" si="26"/>
        <v xml:space="preserve"> 가전기기개발</v>
      </c>
    </row>
    <row r="209" spans="1:12" ht="15" customHeight="1">
      <c r="A209" s="118" t="s">
        <v>609</v>
      </c>
      <c r="B209" s="316" t="s">
        <v>569</v>
      </c>
      <c r="C209" s="316" t="s">
        <v>607</v>
      </c>
      <c r="D209" s="316" t="s">
        <v>610</v>
      </c>
      <c r="E209" s="320">
        <v>6850</v>
      </c>
      <c r="F209" s="317"/>
      <c r="G209" s="118" t="s">
        <v>572</v>
      </c>
      <c r="H209" s="118" t="str">
        <f t="shared" si="25"/>
        <v>1903</v>
      </c>
      <c r="I209" s="118" t="s">
        <v>609</v>
      </c>
      <c r="J209" s="118" t="str">
        <f t="shared" si="23"/>
        <v xml:space="preserve"> 전기･전자</v>
      </c>
      <c r="K209" s="118" t="str">
        <f t="shared" si="24"/>
        <v xml:space="preserve"> 전자기기개발</v>
      </c>
      <c r="L209" s="118" t="str">
        <f t="shared" si="26"/>
        <v xml:space="preserve"> 산업용전자기기개발</v>
      </c>
    </row>
    <row r="210" spans="1:12" ht="15" customHeight="1">
      <c r="A210" s="118" t="s">
        <v>611</v>
      </c>
      <c r="B210" s="316" t="s">
        <v>569</v>
      </c>
      <c r="C210" s="316" t="s">
        <v>607</v>
      </c>
      <c r="D210" s="316" t="s">
        <v>612</v>
      </c>
      <c r="E210" s="320">
        <v>6850</v>
      </c>
      <c r="F210" s="317"/>
      <c r="G210" s="118" t="s">
        <v>572</v>
      </c>
      <c r="H210" s="118" t="str">
        <f t="shared" si="25"/>
        <v>1903</v>
      </c>
      <c r="I210" s="118" t="s">
        <v>611</v>
      </c>
      <c r="J210" s="118" t="str">
        <f t="shared" si="23"/>
        <v xml:space="preserve"> 전기･전자</v>
      </c>
      <c r="K210" s="118" t="str">
        <f t="shared" si="24"/>
        <v xml:space="preserve"> 전자기기개발</v>
      </c>
      <c r="L210" s="118" t="str">
        <f t="shared" si="26"/>
        <v xml:space="preserve"> 정보통신기기개발</v>
      </c>
    </row>
    <row r="211" spans="1:12" ht="15" customHeight="1">
      <c r="A211" s="118" t="s">
        <v>613</v>
      </c>
      <c r="B211" s="316" t="s">
        <v>569</v>
      </c>
      <c r="C211" s="316" t="s">
        <v>607</v>
      </c>
      <c r="D211" s="316" t="s">
        <v>614</v>
      </c>
      <c r="E211" s="320">
        <v>6850</v>
      </c>
      <c r="F211" s="317"/>
      <c r="G211" s="118" t="s">
        <v>572</v>
      </c>
      <c r="H211" s="118" t="str">
        <f t="shared" si="25"/>
        <v>1903</v>
      </c>
      <c r="I211" s="118" t="s">
        <v>613</v>
      </c>
      <c r="J211" s="118" t="str">
        <f t="shared" si="23"/>
        <v xml:space="preserve"> 전기･전자</v>
      </c>
      <c r="K211" s="118" t="str">
        <f t="shared" si="24"/>
        <v xml:space="preserve"> 전자기기개발</v>
      </c>
      <c r="L211" s="118" t="str">
        <f t="shared" si="26"/>
        <v xml:space="preserve"> 전자응용기기개발</v>
      </c>
    </row>
    <row r="212" spans="1:12" ht="15" customHeight="1">
      <c r="A212" s="118" t="s">
        <v>615</v>
      </c>
      <c r="B212" s="316" t="s">
        <v>569</v>
      </c>
      <c r="C212" s="316" t="s">
        <v>607</v>
      </c>
      <c r="D212" s="316" t="s">
        <v>616</v>
      </c>
      <c r="E212" s="320">
        <v>6850</v>
      </c>
      <c r="F212" s="317"/>
      <c r="G212" s="118" t="s">
        <v>572</v>
      </c>
      <c r="H212" s="118" t="str">
        <f t="shared" si="25"/>
        <v>1903</v>
      </c>
      <c r="I212" s="118" t="s">
        <v>615</v>
      </c>
      <c r="J212" s="118" t="str">
        <f t="shared" si="23"/>
        <v xml:space="preserve"> 전기･전자</v>
      </c>
      <c r="K212" s="118" t="str">
        <f t="shared" si="24"/>
        <v xml:space="preserve"> 전자기기개발</v>
      </c>
      <c r="L212" s="118" t="str">
        <f t="shared" si="26"/>
        <v xml:space="preserve"> 전자부품개발</v>
      </c>
    </row>
    <row r="213" spans="1:12" ht="15" customHeight="1">
      <c r="A213" s="118" t="s">
        <v>617</v>
      </c>
      <c r="B213" s="316" t="s">
        <v>569</v>
      </c>
      <c r="C213" s="316" t="s">
        <v>607</v>
      </c>
      <c r="D213" s="316" t="s">
        <v>618</v>
      </c>
      <c r="E213" s="320">
        <v>6850</v>
      </c>
      <c r="F213" s="317"/>
      <c r="G213" s="118" t="s">
        <v>572</v>
      </c>
      <c r="H213" s="118" t="str">
        <f t="shared" si="25"/>
        <v>1903</v>
      </c>
      <c r="I213" s="118" t="s">
        <v>617</v>
      </c>
      <c r="J213" s="118" t="str">
        <f t="shared" si="23"/>
        <v xml:space="preserve"> 전기･전자</v>
      </c>
      <c r="K213" s="118" t="str">
        <f t="shared" si="24"/>
        <v xml:space="preserve"> 전자기기개발</v>
      </c>
      <c r="L213" s="118" t="str">
        <f t="shared" si="26"/>
        <v xml:space="preserve"> 반도체개발</v>
      </c>
    </row>
    <row r="214" spans="1:12" ht="15" customHeight="1">
      <c r="A214" s="118" t="s">
        <v>619</v>
      </c>
      <c r="B214" s="316" t="s">
        <v>569</v>
      </c>
      <c r="C214" s="316" t="s">
        <v>607</v>
      </c>
      <c r="D214" s="316" t="s">
        <v>620</v>
      </c>
      <c r="E214" s="320">
        <v>6850</v>
      </c>
      <c r="F214" s="317"/>
      <c r="G214" s="118" t="s">
        <v>572</v>
      </c>
      <c r="H214" s="118" t="str">
        <f t="shared" si="25"/>
        <v>1903</v>
      </c>
      <c r="I214" s="118" t="s">
        <v>619</v>
      </c>
      <c r="J214" s="118" t="str">
        <f t="shared" si="23"/>
        <v xml:space="preserve"> 전기･전자</v>
      </c>
      <c r="K214" s="118" t="str">
        <f t="shared" si="24"/>
        <v xml:space="preserve"> 전자기기개발</v>
      </c>
      <c r="L214" s="118" t="str">
        <f t="shared" si="26"/>
        <v xml:space="preserve"> 디스플레이개발</v>
      </c>
    </row>
    <row r="215" spans="1:12" ht="15" customHeight="1">
      <c r="A215" s="118" t="s">
        <v>621</v>
      </c>
      <c r="B215" s="316" t="s">
        <v>569</v>
      </c>
      <c r="C215" s="316" t="s">
        <v>607</v>
      </c>
      <c r="D215" s="316" t="s">
        <v>622</v>
      </c>
      <c r="E215" s="320">
        <v>6850</v>
      </c>
      <c r="F215" s="317"/>
      <c r="G215" s="118" t="s">
        <v>572</v>
      </c>
      <c r="H215" s="118" t="str">
        <f t="shared" si="25"/>
        <v>1903</v>
      </c>
      <c r="I215" s="118" t="s">
        <v>621</v>
      </c>
      <c r="J215" s="118" t="str">
        <f t="shared" si="23"/>
        <v xml:space="preserve"> 전기･전자</v>
      </c>
      <c r="K215" s="118" t="str">
        <f t="shared" si="24"/>
        <v xml:space="preserve"> 전자기기개발</v>
      </c>
      <c r="L215" s="118" t="str">
        <f t="shared" si="26"/>
        <v xml:space="preserve"> 로봇개발</v>
      </c>
    </row>
    <row r="216" spans="1:12" ht="15" customHeight="1">
      <c r="A216" s="118" t="s">
        <v>623</v>
      </c>
      <c r="B216" s="316" t="s">
        <v>569</v>
      </c>
      <c r="C216" s="316" t="s">
        <v>607</v>
      </c>
      <c r="D216" s="316" t="s">
        <v>624</v>
      </c>
      <c r="E216" s="320">
        <v>6850</v>
      </c>
      <c r="F216" s="317"/>
      <c r="G216" s="118" t="s">
        <v>572</v>
      </c>
      <c r="H216" s="118" t="str">
        <f t="shared" si="25"/>
        <v>1903</v>
      </c>
      <c r="I216" s="118" t="s">
        <v>623</v>
      </c>
      <c r="J216" s="118" t="str">
        <f t="shared" ref="J216:J236" si="27">MID(B216,4,50)</f>
        <v xml:space="preserve"> 전기･전자</v>
      </c>
      <c r="K216" s="118" t="str">
        <f t="shared" ref="K216:K236" si="28">MID(C216,4,50)</f>
        <v xml:space="preserve"> 전자기기개발</v>
      </c>
      <c r="L216" s="118" t="str">
        <f t="shared" si="26"/>
        <v xml:space="preserve"> 의료장비제조</v>
      </c>
    </row>
    <row r="217" spans="1:12" ht="15" customHeight="1">
      <c r="A217" s="118" t="s">
        <v>625</v>
      </c>
      <c r="B217" s="316" t="s">
        <v>569</v>
      </c>
      <c r="C217" s="316" t="s">
        <v>607</v>
      </c>
      <c r="D217" s="316" t="s">
        <v>626</v>
      </c>
      <c r="E217" s="320">
        <v>6850</v>
      </c>
      <c r="F217" s="317"/>
      <c r="G217" s="118" t="s">
        <v>572</v>
      </c>
      <c r="H217" s="118" t="str">
        <f t="shared" si="25"/>
        <v>1903</v>
      </c>
      <c r="I217" s="118" t="s">
        <v>625</v>
      </c>
      <c r="J217" s="118" t="str">
        <f t="shared" si="27"/>
        <v xml:space="preserve"> 전기･전자</v>
      </c>
      <c r="K217" s="118" t="str">
        <f t="shared" si="28"/>
        <v xml:space="preserve"> 전자기기개발</v>
      </c>
      <c r="L217" s="118" t="str">
        <f t="shared" si="26"/>
        <v xml:space="preserve"> 광기술개발</v>
      </c>
    </row>
    <row r="218" spans="1:12" ht="15" customHeight="1">
      <c r="A218" s="118" t="s">
        <v>627</v>
      </c>
      <c r="B218" s="316" t="s">
        <v>569</v>
      </c>
      <c r="C218" s="316" t="s">
        <v>607</v>
      </c>
      <c r="D218" s="316" t="s">
        <v>628</v>
      </c>
      <c r="E218" s="320">
        <v>6850</v>
      </c>
      <c r="F218" s="317"/>
      <c r="G218" s="118" t="s">
        <v>572</v>
      </c>
      <c r="H218" s="118" t="str">
        <f t="shared" si="25"/>
        <v>1903</v>
      </c>
      <c r="I218" s="118" t="s">
        <v>627</v>
      </c>
      <c r="J218" s="118" t="str">
        <f t="shared" si="27"/>
        <v xml:space="preserve"> 전기･전자</v>
      </c>
      <c r="K218" s="118" t="str">
        <f t="shared" si="28"/>
        <v xml:space="preserve"> 전자기기개발</v>
      </c>
      <c r="L218" s="118" t="str">
        <f t="shared" si="26"/>
        <v xml:space="preserve"> 3D프린터개발</v>
      </c>
    </row>
    <row r="219" spans="1:12" ht="15" customHeight="1">
      <c r="A219" s="118" t="s">
        <v>629</v>
      </c>
      <c r="B219" s="316" t="s">
        <v>569</v>
      </c>
      <c r="C219" s="316" t="s">
        <v>607</v>
      </c>
      <c r="D219" s="316" t="s">
        <v>630</v>
      </c>
      <c r="E219" s="320">
        <v>6850</v>
      </c>
      <c r="F219" s="317"/>
      <c r="G219" s="118" t="s">
        <v>572</v>
      </c>
      <c r="H219" s="118" t="str">
        <f t="shared" si="25"/>
        <v>1903</v>
      </c>
      <c r="I219" s="118" t="s">
        <v>629</v>
      </c>
      <c r="J219" s="118" t="str">
        <f t="shared" si="27"/>
        <v xml:space="preserve"> 전기･전자</v>
      </c>
      <c r="K219" s="118" t="str">
        <f t="shared" si="28"/>
        <v xml:space="preserve"> 전자기기개발</v>
      </c>
      <c r="L219" s="118" t="str">
        <f t="shared" si="26"/>
        <v xml:space="preserve"> 가상훈련시스템개발</v>
      </c>
    </row>
    <row r="220" spans="1:12" ht="15" customHeight="1">
      <c r="A220" s="118" t="s">
        <v>631</v>
      </c>
      <c r="B220" s="316" t="s">
        <v>569</v>
      </c>
      <c r="C220" s="316" t="s">
        <v>607</v>
      </c>
      <c r="D220" s="316" t="s">
        <v>632</v>
      </c>
      <c r="E220" s="320">
        <v>6850</v>
      </c>
      <c r="F220" s="317"/>
      <c r="G220" s="118" t="s">
        <v>572</v>
      </c>
      <c r="H220" s="118" t="str">
        <f t="shared" si="25"/>
        <v>1903</v>
      </c>
      <c r="I220" s="118" t="s">
        <v>631</v>
      </c>
      <c r="J220" s="118" t="str">
        <f t="shared" si="27"/>
        <v xml:space="preserve"> 전기･전자</v>
      </c>
      <c r="K220" s="118" t="str">
        <f t="shared" si="28"/>
        <v xml:space="preserve"> 전자기기개발</v>
      </c>
      <c r="L220" s="118" t="str">
        <f t="shared" si="26"/>
        <v xml:space="preserve"> 착용형스마트기기</v>
      </c>
    </row>
    <row r="221" spans="1:12" ht="15" customHeight="1">
      <c r="A221" s="118" t="s">
        <v>633</v>
      </c>
      <c r="B221" s="316" t="s">
        <v>569</v>
      </c>
      <c r="C221" s="316" t="s">
        <v>607</v>
      </c>
      <c r="D221" s="316" t="s">
        <v>634</v>
      </c>
      <c r="E221" s="320">
        <v>6850</v>
      </c>
      <c r="F221" s="317"/>
      <c r="G221" s="118" t="s">
        <v>572</v>
      </c>
      <c r="H221" s="118" t="str">
        <f t="shared" si="25"/>
        <v>1903</v>
      </c>
      <c r="I221" s="118" t="s">
        <v>633</v>
      </c>
      <c r="J221" s="118" t="str">
        <f t="shared" si="27"/>
        <v xml:space="preserve"> 전기･전자</v>
      </c>
      <c r="K221" s="118" t="str">
        <f t="shared" si="28"/>
        <v xml:space="preserve"> 전자기기개발</v>
      </c>
      <c r="L221" s="118" t="str">
        <f t="shared" si="26"/>
        <v xml:space="preserve"> 플렉시블디스플레이개발</v>
      </c>
    </row>
    <row r="222" spans="1:12" ht="15" customHeight="1">
      <c r="A222" s="118" t="s">
        <v>635</v>
      </c>
      <c r="B222" s="316" t="s">
        <v>569</v>
      </c>
      <c r="C222" s="316" t="s">
        <v>607</v>
      </c>
      <c r="D222" s="316" t="s">
        <v>636</v>
      </c>
      <c r="E222" s="320">
        <v>6850</v>
      </c>
      <c r="F222" s="317"/>
      <c r="G222" s="118" t="s">
        <v>572</v>
      </c>
      <c r="H222" s="118" t="str">
        <f t="shared" si="25"/>
        <v>1903</v>
      </c>
      <c r="I222" s="118" t="s">
        <v>635</v>
      </c>
      <c r="J222" s="118" t="str">
        <f t="shared" si="27"/>
        <v xml:space="preserve"> 전기･전자</v>
      </c>
      <c r="K222" s="118" t="str">
        <f t="shared" si="28"/>
        <v xml:space="preserve"> 전자기기개발</v>
      </c>
      <c r="L222" s="118" t="str">
        <f t="shared" si="26"/>
        <v xml:space="preserve"> 스마트팜개발</v>
      </c>
    </row>
    <row r="223" spans="1:12" ht="15" customHeight="1">
      <c r="A223" s="118" t="s">
        <v>637</v>
      </c>
      <c r="B223" s="316" t="s">
        <v>569</v>
      </c>
      <c r="C223" s="316" t="s">
        <v>607</v>
      </c>
      <c r="D223" s="316" t="s">
        <v>638</v>
      </c>
      <c r="E223" s="320">
        <v>6850</v>
      </c>
      <c r="F223" s="317"/>
      <c r="G223" s="118" t="s">
        <v>572</v>
      </c>
      <c r="H223" s="118" t="str">
        <f t="shared" si="25"/>
        <v>1903</v>
      </c>
      <c r="I223" s="118" t="s">
        <v>637</v>
      </c>
      <c r="J223" s="118" t="str">
        <f t="shared" si="27"/>
        <v xml:space="preserve"> 전기･전자</v>
      </c>
      <c r="K223" s="118" t="str">
        <f t="shared" si="28"/>
        <v xml:space="preserve"> 전자기기개발</v>
      </c>
      <c r="L223" s="118" t="str">
        <f t="shared" si="26"/>
        <v xml:space="preserve"> OLED개발</v>
      </c>
    </row>
    <row r="224" spans="1:12" ht="15" customHeight="1">
      <c r="A224" s="118" t="s">
        <v>639</v>
      </c>
      <c r="B224" s="316" t="s">
        <v>569</v>
      </c>
      <c r="C224" s="316" t="s">
        <v>607</v>
      </c>
      <c r="D224" s="316" t="s">
        <v>640</v>
      </c>
      <c r="E224" s="320">
        <v>6850</v>
      </c>
      <c r="F224" s="317"/>
      <c r="G224" s="118" t="s">
        <v>572</v>
      </c>
      <c r="H224" s="118" t="str">
        <f t="shared" si="25"/>
        <v>1903</v>
      </c>
      <c r="I224" s="118" t="s">
        <v>639</v>
      </c>
      <c r="J224" s="118" t="str">
        <f t="shared" si="27"/>
        <v xml:space="preserve"> 전기･전자</v>
      </c>
      <c r="K224" s="118" t="str">
        <f t="shared" si="28"/>
        <v xml:space="preserve"> 전자기기개발</v>
      </c>
      <c r="L224" s="118" t="str">
        <f t="shared" si="26"/>
        <v xml:space="preserve"> 커넥티드카개발</v>
      </c>
    </row>
    <row r="225" spans="1:12" ht="15" customHeight="1">
      <c r="A225" s="118" t="s">
        <v>641</v>
      </c>
      <c r="B225" s="316" t="s">
        <v>569</v>
      </c>
      <c r="C225" s="316" t="s">
        <v>607</v>
      </c>
      <c r="D225" s="316" t="s">
        <v>642</v>
      </c>
      <c r="E225" s="320">
        <v>6850</v>
      </c>
      <c r="F225" s="317"/>
      <c r="G225" s="118" t="s">
        <v>572</v>
      </c>
      <c r="H225" s="118" t="str">
        <f t="shared" si="25"/>
        <v>1903</v>
      </c>
      <c r="I225" s="118" t="s">
        <v>641</v>
      </c>
      <c r="J225" s="118" t="str">
        <f t="shared" si="27"/>
        <v xml:space="preserve"> 전기･전자</v>
      </c>
      <c r="K225" s="118" t="str">
        <f t="shared" si="28"/>
        <v xml:space="preserve"> 전자기기개발</v>
      </c>
      <c r="L225" s="118" t="str">
        <f t="shared" si="26"/>
        <v xml:space="preserve"> 자율주행개발</v>
      </c>
    </row>
    <row r="226" spans="1:12" ht="15" customHeight="1">
      <c r="A226" s="118" t="s">
        <v>643</v>
      </c>
      <c r="B226" s="316" t="s">
        <v>569</v>
      </c>
      <c r="C226" s="316" t="s">
        <v>607</v>
      </c>
      <c r="D226" s="316" t="s">
        <v>644</v>
      </c>
      <c r="E226" s="320">
        <v>6850</v>
      </c>
      <c r="F226" s="317"/>
      <c r="G226" s="118" t="s">
        <v>572</v>
      </c>
      <c r="H226" s="118" t="str">
        <f t="shared" si="25"/>
        <v>1903</v>
      </c>
      <c r="I226" s="118" t="s">
        <v>643</v>
      </c>
      <c r="J226" s="118" t="str">
        <f t="shared" si="27"/>
        <v xml:space="preserve"> 전기･전자</v>
      </c>
      <c r="K226" s="118" t="str">
        <f t="shared" si="28"/>
        <v xml:space="preserve"> 전자기기개발</v>
      </c>
      <c r="L226" s="118" t="str">
        <f t="shared" si="26"/>
        <v xml:space="preserve"> 원격시스템개발</v>
      </c>
    </row>
    <row r="227" spans="1:12" ht="15" customHeight="1">
      <c r="A227" s="118" t="s">
        <v>645</v>
      </c>
      <c r="B227" s="316" t="s">
        <v>646</v>
      </c>
      <c r="C227" s="316" t="s">
        <v>647</v>
      </c>
      <c r="D227" s="316" t="s">
        <v>648</v>
      </c>
      <c r="E227" s="320">
        <v>7330</v>
      </c>
      <c r="F227" s="317"/>
      <c r="G227" s="118" t="s">
        <v>649</v>
      </c>
      <c r="H227" s="118" t="str">
        <f t="shared" si="25"/>
        <v>2001</v>
      </c>
      <c r="I227" s="118" t="s">
        <v>645</v>
      </c>
      <c r="J227" s="118" t="str">
        <f t="shared" si="27"/>
        <v xml:space="preserve"> 정보통신</v>
      </c>
      <c r="K227" s="118" t="str">
        <f t="shared" si="28"/>
        <v xml:space="preserve"> 정보기술</v>
      </c>
      <c r="L227" s="118" t="str">
        <f t="shared" si="26"/>
        <v xml:space="preserve"> 정보기술전략･계획</v>
      </c>
    </row>
    <row r="228" spans="1:12" ht="15" customHeight="1">
      <c r="A228" s="118" t="s">
        <v>650</v>
      </c>
      <c r="B228" s="316" t="s">
        <v>646</v>
      </c>
      <c r="C228" s="316" t="s">
        <v>647</v>
      </c>
      <c r="D228" s="316" t="s">
        <v>651</v>
      </c>
      <c r="E228" s="320">
        <v>6620</v>
      </c>
      <c r="F228" s="317"/>
      <c r="G228" s="118" t="s">
        <v>649</v>
      </c>
      <c r="H228" s="118" t="str">
        <f t="shared" si="25"/>
        <v>2001</v>
      </c>
      <c r="I228" s="118" t="s">
        <v>650</v>
      </c>
      <c r="J228" s="118" t="str">
        <f t="shared" si="27"/>
        <v xml:space="preserve"> 정보통신</v>
      </c>
      <c r="K228" s="118" t="str">
        <f t="shared" si="28"/>
        <v xml:space="preserve"> 정보기술</v>
      </c>
      <c r="L228" s="118" t="str">
        <f t="shared" si="26"/>
        <v xml:space="preserve"> 정보기술개발</v>
      </c>
    </row>
    <row r="229" spans="1:12" ht="15" customHeight="1">
      <c r="A229" s="118" t="s">
        <v>652</v>
      </c>
      <c r="B229" s="316" t="s">
        <v>646</v>
      </c>
      <c r="C229" s="316" t="s">
        <v>647</v>
      </c>
      <c r="D229" s="316" t="s">
        <v>653</v>
      </c>
      <c r="E229" s="320">
        <v>6620</v>
      </c>
      <c r="F229" s="317"/>
      <c r="G229" s="118" t="s">
        <v>649</v>
      </c>
      <c r="H229" s="118" t="str">
        <f t="shared" si="25"/>
        <v>2001</v>
      </c>
      <c r="I229" s="118" t="s">
        <v>652</v>
      </c>
      <c r="J229" s="118" t="str">
        <f t="shared" si="27"/>
        <v xml:space="preserve"> 정보통신</v>
      </c>
      <c r="K229" s="118" t="str">
        <f t="shared" si="28"/>
        <v xml:space="preserve"> 정보기술</v>
      </c>
      <c r="L229" s="118" t="str">
        <f t="shared" si="26"/>
        <v xml:space="preserve"> 정보기술운영</v>
      </c>
    </row>
    <row r="230" spans="1:12" ht="15" customHeight="1">
      <c r="A230" s="118" t="s">
        <v>654</v>
      </c>
      <c r="B230" s="316" t="s">
        <v>646</v>
      </c>
      <c r="C230" s="316" t="s">
        <v>647</v>
      </c>
      <c r="D230" s="316" t="s">
        <v>655</v>
      </c>
      <c r="E230" s="320">
        <v>6620</v>
      </c>
      <c r="F230" s="317"/>
      <c r="G230" s="118" t="s">
        <v>649</v>
      </c>
      <c r="H230" s="118" t="str">
        <f t="shared" si="25"/>
        <v>2001</v>
      </c>
      <c r="I230" s="118" t="s">
        <v>654</v>
      </c>
      <c r="J230" s="118" t="str">
        <f t="shared" si="27"/>
        <v xml:space="preserve"> 정보통신</v>
      </c>
      <c r="K230" s="118" t="str">
        <f t="shared" si="28"/>
        <v xml:space="preserve"> 정보기술</v>
      </c>
      <c r="L230" s="118" t="str">
        <f t="shared" si="26"/>
        <v xml:space="preserve"> 정보기술관리</v>
      </c>
    </row>
    <row r="231" spans="1:12" ht="15" customHeight="1">
      <c r="A231" s="118" t="s">
        <v>656</v>
      </c>
      <c r="B231" s="316" t="s">
        <v>646</v>
      </c>
      <c r="C231" s="316" t="s">
        <v>647</v>
      </c>
      <c r="D231" s="316" t="s">
        <v>657</v>
      </c>
      <c r="E231" s="320">
        <v>6620</v>
      </c>
      <c r="F231" s="317"/>
      <c r="G231" s="118" t="s">
        <v>649</v>
      </c>
      <c r="H231" s="118" t="str">
        <f t="shared" si="25"/>
        <v>2001</v>
      </c>
      <c r="I231" s="118" t="s">
        <v>656</v>
      </c>
      <c r="J231" s="118" t="str">
        <f t="shared" si="27"/>
        <v xml:space="preserve"> 정보통신</v>
      </c>
      <c r="K231" s="118" t="str">
        <f t="shared" si="28"/>
        <v xml:space="preserve"> 정보기술</v>
      </c>
      <c r="L231" s="118" t="str">
        <f t="shared" si="26"/>
        <v xml:space="preserve"> 정보기술영업</v>
      </c>
    </row>
    <row r="232" spans="1:12" ht="15" customHeight="1">
      <c r="A232" s="118" t="s">
        <v>658</v>
      </c>
      <c r="B232" s="316" t="s">
        <v>646</v>
      </c>
      <c r="C232" s="316" t="s">
        <v>647</v>
      </c>
      <c r="D232" s="316" t="s">
        <v>659</v>
      </c>
      <c r="E232" s="320">
        <v>6620</v>
      </c>
      <c r="F232" s="317"/>
      <c r="G232" s="118" t="s">
        <v>649</v>
      </c>
      <c r="H232" s="118" t="str">
        <f t="shared" si="25"/>
        <v>2001</v>
      </c>
      <c r="I232" s="118" t="s">
        <v>658</v>
      </c>
      <c r="J232" s="118" t="str">
        <f t="shared" si="27"/>
        <v xml:space="preserve"> 정보통신</v>
      </c>
      <c r="K232" s="118" t="str">
        <f t="shared" si="28"/>
        <v xml:space="preserve"> 정보기술</v>
      </c>
      <c r="L232" s="118" t="str">
        <f t="shared" si="26"/>
        <v xml:space="preserve"> 정보보호</v>
      </c>
    </row>
    <row r="233" spans="1:12" ht="15" customHeight="1">
      <c r="A233" s="118" t="s">
        <v>660</v>
      </c>
      <c r="B233" s="316" t="s">
        <v>646</v>
      </c>
      <c r="C233" s="316" t="s">
        <v>647</v>
      </c>
      <c r="D233" s="316" t="s">
        <v>661</v>
      </c>
      <c r="E233" s="320">
        <v>6620</v>
      </c>
      <c r="F233" s="317"/>
      <c r="G233" s="118" t="s">
        <v>649</v>
      </c>
      <c r="H233" s="118" t="str">
        <f t="shared" si="25"/>
        <v>2001</v>
      </c>
      <c r="I233" s="118" t="s">
        <v>660</v>
      </c>
      <c r="J233" s="118" t="str">
        <f t="shared" si="27"/>
        <v xml:space="preserve"> 정보통신</v>
      </c>
      <c r="K233" s="118" t="str">
        <f t="shared" si="28"/>
        <v xml:space="preserve"> 정보기술</v>
      </c>
      <c r="L233" s="118" t="str">
        <f t="shared" si="26"/>
        <v xml:space="preserve"> 인공지능</v>
      </c>
    </row>
    <row r="234" spans="1:12" ht="15" customHeight="1">
      <c r="A234" s="118" t="s">
        <v>662</v>
      </c>
      <c r="B234" s="316" t="s">
        <v>646</v>
      </c>
      <c r="C234" s="316" t="s">
        <v>647</v>
      </c>
      <c r="D234" s="316" t="s">
        <v>663</v>
      </c>
      <c r="E234" s="320">
        <v>6620</v>
      </c>
      <c r="F234" s="317"/>
      <c r="G234" s="118" t="s">
        <v>649</v>
      </c>
      <c r="H234" s="118" t="str">
        <f t="shared" si="25"/>
        <v>2001</v>
      </c>
      <c r="I234" s="118" t="s">
        <v>662</v>
      </c>
      <c r="J234" s="118" t="str">
        <f t="shared" si="27"/>
        <v xml:space="preserve"> 정보통신</v>
      </c>
      <c r="K234" s="118" t="str">
        <f t="shared" si="28"/>
        <v xml:space="preserve"> 정보기술</v>
      </c>
      <c r="L234" s="118" t="str">
        <f t="shared" si="26"/>
        <v xml:space="preserve"> 블록체인</v>
      </c>
    </row>
    <row r="235" spans="1:12" ht="15" customHeight="1">
      <c r="A235" s="118" t="s">
        <v>664</v>
      </c>
      <c r="B235" s="316" t="s">
        <v>646</v>
      </c>
      <c r="C235" s="316" t="s">
        <v>647</v>
      </c>
      <c r="D235" s="316" t="s">
        <v>665</v>
      </c>
      <c r="E235" s="320">
        <v>6620</v>
      </c>
      <c r="F235" s="317"/>
      <c r="G235" s="118" t="s">
        <v>649</v>
      </c>
      <c r="H235" s="118" t="str">
        <f t="shared" si="25"/>
        <v>2001</v>
      </c>
      <c r="I235" s="118" t="s">
        <v>664</v>
      </c>
      <c r="J235" s="118" t="str">
        <f t="shared" si="27"/>
        <v xml:space="preserve"> 정보통신</v>
      </c>
      <c r="K235" s="118" t="str">
        <f t="shared" si="28"/>
        <v xml:space="preserve"> 정보기술</v>
      </c>
      <c r="L235" s="118" t="str">
        <f t="shared" si="26"/>
        <v xml:space="preserve"> 스마트물류</v>
      </c>
    </row>
    <row r="236" spans="1:12" ht="15" customHeight="1">
      <c r="A236" s="118" t="s">
        <v>666</v>
      </c>
      <c r="B236" s="316" t="s">
        <v>646</v>
      </c>
      <c r="C236" s="316" t="s">
        <v>647</v>
      </c>
      <c r="D236" s="316" t="s">
        <v>667</v>
      </c>
      <c r="E236" s="320">
        <v>6620</v>
      </c>
      <c r="F236" s="317"/>
      <c r="G236" s="118" t="s">
        <v>649</v>
      </c>
      <c r="H236" s="118" t="str">
        <f t="shared" si="25"/>
        <v>2001</v>
      </c>
      <c r="I236" s="118" t="s">
        <v>666</v>
      </c>
      <c r="J236" s="118" t="str">
        <f t="shared" si="27"/>
        <v xml:space="preserve"> 정보통신</v>
      </c>
      <c r="K236" s="118" t="str">
        <f t="shared" si="28"/>
        <v xml:space="preserve"> 정보기술</v>
      </c>
      <c r="L236" s="118" t="str">
        <f t="shared" si="26"/>
        <v xml:space="preserve"> 디지털트윈</v>
      </c>
    </row>
    <row r="237" spans="1:12" ht="15" customHeight="1">
      <c r="A237" s="314">
        <v>200111</v>
      </c>
      <c r="B237" s="318" t="s">
        <v>646</v>
      </c>
      <c r="C237" s="318" t="s">
        <v>647</v>
      </c>
      <c r="D237" s="318" t="s">
        <v>917</v>
      </c>
      <c r="E237" s="321">
        <v>6700</v>
      </c>
      <c r="F237" s="319"/>
      <c r="G237" s="314">
        <v>20</v>
      </c>
      <c r="H237" s="314">
        <v>2001</v>
      </c>
      <c r="I237" s="314">
        <v>200111</v>
      </c>
      <c r="J237" s="314" t="s">
        <v>918</v>
      </c>
      <c r="K237" s="314" t="s">
        <v>919</v>
      </c>
      <c r="L237" s="314" t="str">
        <f t="shared" ref="L237:L268" si="29">MID(D237,4,50)</f>
        <v xml:space="preserve"> 개인정보보호</v>
      </c>
    </row>
    <row r="238" spans="1:12" ht="15" customHeight="1">
      <c r="A238" s="118" t="s">
        <v>668</v>
      </c>
      <c r="B238" s="316" t="s">
        <v>646</v>
      </c>
      <c r="C238" s="316" t="s">
        <v>669</v>
      </c>
      <c r="D238" s="316" t="s">
        <v>670</v>
      </c>
      <c r="E238" s="320">
        <v>6620</v>
      </c>
      <c r="F238" s="317"/>
      <c r="G238" s="118" t="s">
        <v>649</v>
      </c>
      <c r="H238" s="118" t="str">
        <f t="shared" si="25"/>
        <v>2002</v>
      </c>
      <c r="I238" s="118" t="s">
        <v>668</v>
      </c>
      <c r="J238" s="118" t="str">
        <f t="shared" ref="J238:J284" si="30">MID(B238,4,50)</f>
        <v xml:space="preserve"> 정보통신</v>
      </c>
      <c r="K238" s="118" t="str">
        <f t="shared" ref="K238:K284" si="31">MID(C238,4,50)</f>
        <v xml:space="preserve"> 통신기술</v>
      </c>
      <c r="L238" s="118" t="str">
        <f t="shared" si="29"/>
        <v xml:space="preserve"> 유선통신구축</v>
      </c>
    </row>
    <row r="239" spans="1:12" ht="15" customHeight="1">
      <c r="A239" s="118" t="s">
        <v>671</v>
      </c>
      <c r="B239" s="316" t="s">
        <v>646</v>
      </c>
      <c r="C239" s="316" t="s">
        <v>669</v>
      </c>
      <c r="D239" s="316" t="s">
        <v>672</v>
      </c>
      <c r="E239" s="320">
        <v>6620</v>
      </c>
      <c r="F239" s="317"/>
      <c r="G239" s="118" t="s">
        <v>649</v>
      </c>
      <c r="H239" s="118" t="str">
        <f t="shared" si="25"/>
        <v>2002</v>
      </c>
      <c r="I239" s="118" t="s">
        <v>671</v>
      </c>
      <c r="J239" s="118" t="str">
        <f t="shared" si="30"/>
        <v xml:space="preserve"> 정보통신</v>
      </c>
      <c r="K239" s="118" t="str">
        <f t="shared" si="31"/>
        <v xml:space="preserve"> 통신기술</v>
      </c>
      <c r="L239" s="118" t="str">
        <f t="shared" si="29"/>
        <v xml:space="preserve"> 무선통신구축</v>
      </c>
    </row>
    <row r="240" spans="1:12" ht="15" customHeight="1">
      <c r="A240" s="118" t="s">
        <v>673</v>
      </c>
      <c r="B240" s="316" t="s">
        <v>646</v>
      </c>
      <c r="C240" s="316" t="s">
        <v>669</v>
      </c>
      <c r="D240" s="316" t="s">
        <v>674</v>
      </c>
      <c r="E240" s="320">
        <v>6620</v>
      </c>
      <c r="F240" s="317"/>
      <c r="G240" s="118" t="s">
        <v>649</v>
      </c>
      <c r="H240" s="118" t="str">
        <f t="shared" si="25"/>
        <v>2002</v>
      </c>
      <c r="I240" s="118" t="s">
        <v>673</v>
      </c>
      <c r="J240" s="118" t="str">
        <f t="shared" si="30"/>
        <v xml:space="preserve"> 정보통신</v>
      </c>
      <c r="K240" s="118" t="str">
        <f t="shared" si="31"/>
        <v xml:space="preserve"> 통신기술</v>
      </c>
      <c r="L240" s="118" t="str">
        <f t="shared" si="29"/>
        <v xml:space="preserve"> 통신서비스</v>
      </c>
    </row>
    <row r="241" spans="1:12" ht="15" customHeight="1">
      <c r="A241" s="118" t="s">
        <v>675</v>
      </c>
      <c r="B241" s="316" t="s">
        <v>646</v>
      </c>
      <c r="C241" s="316" t="s">
        <v>669</v>
      </c>
      <c r="D241" s="316" t="s">
        <v>676</v>
      </c>
      <c r="E241" s="320">
        <v>6620</v>
      </c>
      <c r="F241" s="317"/>
      <c r="G241" s="118" t="s">
        <v>649</v>
      </c>
      <c r="H241" s="118" t="str">
        <f t="shared" si="25"/>
        <v>2002</v>
      </c>
      <c r="I241" s="118" t="s">
        <v>675</v>
      </c>
      <c r="J241" s="118" t="str">
        <f t="shared" si="30"/>
        <v xml:space="preserve"> 정보통신</v>
      </c>
      <c r="K241" s="118" t="str">
        <f t="shared" si="31"/>
        <v xml:space="preserve"> 통신기술</v>
      </c>
      <c r="L241" s="118" t="str">
        <f t="shared" si="29"/>
        <v xml:space="preserve"> 실감형콘텐츠제작</v>
      </c>
    </row>
    <row r="242" spans="1:12" ht="15" customHeight="1">
      <c r="A242" s="118" t="s">
        <v>677</v>
      </c>
      <c r="B242" s="316" t="s">
        <v>646</v>
      </c>
      <c r="C242" s="316" t="s">
        <v>678</v>
      </c>
      <c r="D242" s="316" t="s">
        <v>679</v>
      </c>
      <c r="E242" s="320">
        <v>6620</v>
      </c>
      <c r="F242" s="317"/>
      <c r="G242" s="118" t="s">
        <v>649</v>
      </c>
      <c r="H242" s="118" t="str">
        <f t="shared" si="25"/>
        <v>2003</v>
      </c>
      <c r="I242" s="118" t="s">
        <v>677</v>
      </c>
      <c r="J242" s="118" t="str">
        <f t="shared" si="30"/>
        <v xml:space="preserve"> 정보통신</v>
      </c>
      <c r="K242" s="118" t="str">
        <f t="shared" si="31"/>
        <v xml:space="preserve"> 방송기술</v>
      </c>
      <c r="L242" s="118" t="str">
        <f t="shared" si="29"/>
        <v xml:space="preserve"> 방송제작기술</v>
      </c>
    </row>
    <row r="243" spans="1:12" ht="15" customHeight="1">
      <c r="A243" s="118" t="s">
        <v>680</v>
      </c>
      <c r="B243" s="316" t="s">
        <v>646</v>
      </c>
      <c r="C243" s="316" t="s">
        <v>678</v>
      </c>
      <c r="D243" s="316" t="s">
        <v>681</v>
      </c>
      <c r="E243" s="320">
        <v>9610</v>
      </c>
      <c r="F243" s="317"/>
      <c r="G243" s="118" t="s">
        <v>649</v>
      </c>
      <c r="H243" s="118" t="str">
        <f t="shared" si="25"/>
        <v>2003</v>
      </c>
      <c r="I243" s="118" t="s">
        <v>680</v>
      </c>
      <c r="J243" s="118" t="str">
        <f t="shared" si="30"/>
        <v xml:space="preserve"> 정보통신</v>
      </c>
      <c r="K243" s="118" t="str">
        <f t="shared" si="31"/>
        <v xml:space="preserve"> 방송기술</v>
      </c>
      <c r="L243" s="118" t="str">
        <f t="shared" si="29"/>
        <v xml:space="preserve"> 방송플랫폼기술</v>
      </c>
    </row>
    <row r="244" spans="1:12" ht="15" customHeight="1">
      <c r="A244" s="118" t="s">
        <v>682</v>
      </c>
      <c r="B244" s="316" t="s">
        <v>646</v>
      </c>
      <c r="C244" s="316" t="s">
        <v>678</v>
      </c>
      <c r="D244" s="316" t="s">
        <v>683</v>
      </c>
      <c r="E244" s="320">
        <v>6620</v>
      </c>
      <c r="F244" s="317"/>
      <c r="G244" s="118" t="s">
        <v>649</v>
      </c>
      <c r="H244" s="118" t="str">
        <f t="shared" si="25"/>
        <v>2003</v>
      </c>
      <c r="I244" s="118" t="s">
        <v>682</v>
      </c>
      <c r="J244" s="118" t="str">
        <f t="shared" si="30"/>
        <v xml:space="preserve"> 정보통신</v>
      </c>
      <c r="K244" s="118" t="str">
        <f t="shared" si="31"/>
        <v xml:space="preserve"> 방송기술</v>
      </c>
      <c r="L244" s="118" t="str">
        <f t="shared" si="29"/>
        <v xml:space="preserve"> 방송서비스</v>
      </c>
    </row>
    <row r="245" spans="1:12" ht="15" customHeight="1">
      <c r="A245" s="118" t="s">
        <v>684</v>
      </c>
      <c r="B245" s="316" t="s">
        <v>685</v>
      </c>
      <c r="C245" s="316" t="s">
        <v>686</v>
      </c>
      <c r="D245" s="316" t="s">
        <v>686</v>
      </c>
      <c r="E245" s="320">
        <v>9830</v>
      </c>
      <c r="F245" s="317"/>
      <c r="G245" s="118" t="s">
        <v>687</v>
      </c>
      <c r="H245" s="118" t="str">
        <f t="shared" si="25"/>
        <v>2101</v>
      </c>
      <c r="I245" s="118" t="s">
        <v>684</v>
      </c>
      <c r="J245" s="118" t="str">
        <f t="shared" si="30"/>
        <v xml:space="preserve"> 식품가공</v>
      </c>
      <c r="K245" s="118" t="str">
        <f t="shared" si="31"/>
        <v xml:space="preserve"> 식품가공</v>
      </c>
      <c r="L245" s="118" t="str">
        <f t="shared" si="29"/>
        <v xml:space="preserve"> 식품가공</v>
      </c>
    </row>
    <row r="246" spans="1:12" ht="15" customHeight="1">
      <c r="A246" s="118" t="s">
        <v>688</v>
      </c>
      <c r="B246" s="316" t="s">
        <v>685</v>
      </c>
      <c r="C246" s="316" t="s">
        <v>686</v>
      </c>
      <c r="D246" s="316" t="s">
        <v>689</v>
      </c>
      <c r="E246" s="320">
        <v>7180</v>
      </c>
      <c r="F246" s="317"/>
      <c r="G246" s="118" t="s">
        <v>687</v>
      </c>
      <c r="H246" s="118" t="str">
        <f t="shared" si="25"/>
        <v>2101</v>
      </c>
      <c r="I246" s="118" t="s">
        <v>688</v>
      </c>
      <c r="J246" s="118" t="str">
        <f t="shared" si="30"/>
        <v xml:space="preserve"> 식품가공</v>
      </c>
      <c r="K246" s="118" t="str">
        <f t="shared" si="31"/>
        <v xml:space="preserve"> 식품가공</v>
      </c>
      <c r="L246" s="118" t="str">
        <f t="shared" si="29"/>
        <v xml:space="preserve"> 식품저장</v>
      </c>
    </row>
    <row r="247" spans="1:12" ht="15" customHeight="1">
      <c r="A247" s="118" t="s">
        <v>690</v>
      </c>
      <c r="B247" s="316" t="s">
        <v>685</v>
      </c>
      <c r="C247" s="316" t="s">
        <v>686</v>
      </c>
      <c r="D247" s="316" t="s">
        <v>691</v>
      </c>
      <c r="E247" s="320">
        <v>7180</v>
      </c>
      <c r="F247" s="317"/>
      <c r="G247" s="118" t="s">
        <v>687</v>
      </c>
      <c r="H247" s="118" t="str">
        <f t="shared" si="25"/>
        <v>2101</v>
      </c>
      <c r="I247" s="118" t="s">
        <v>690</v>
      </c>
      <c r="J247" s="118" t="str">
        <f t="shared" si="30"/>
        <v xml:space="preserve"> 식품가공</v>
      </c>
      <c r="K247" s="118" t="str">
        <f t="shared" si="31"/>
        <v xml:space="preserve"> 식품가공</v>
      </c>
      <c r="L247" s="118" t="str">
        <f t="shared" si="29"/>
        <v xml:space="preserve"> 식품유통</v>
      </c>
    </row>
    <row r="248" spans="1:12" ht="15" customHeight="1">
      <c r="A248" s="118" t="s">
        <v>692</v>
      </c>
      <c r="B248" s="316" t="s">
        <v>685</v>
      </c>
      <c r="C248" s="316" t="s">
        <v>693</v>
      </c>
      <c r="D248" s="316" t="s">
        <v>694</v>
      </c>
      <c r="E248" s="320">
        <v>6800</v>
      </c>
      <c r="F248" s="317"/>
      <c r="G248" s="118" t="s">
        <v>687</v>
      </c>
      <c r="H248" s="118" t="str">
        <f t="shared" si="25"/>
        <v>2102</v>
      </c>
      <c r="I248" s="118" t="s">
        <v>692</v>
      </c>
      <c r="J248" s="118" t="str">
        <f t="shared" si="30"/>
        <v xml:space="preserve"> 식품가공</v>
      </c>
      <c r="K248" s="118" t="str">
        <f t="shared" si="31"/>
        <v xml:space="preserve"> 제과･제빵･떡제조</v>
      </c>
      <c r="L248" s="118" t="str">
        <f t="shared" si="29"/>
        <v xml:space="preserve"> 제과･제빵･떡제조</v>
      </c>
    </row>
    <row r="249" spans="1:12" ht="15" customHeight="1">
      <c r="A249" s="118" t="s">
        <v>695</v>
      </c>
      <c r="B249" s="316" t="s">
        <v>696</v>
      </c>
      <c r="C249" s="316" t="s">
        <v>697</v>
      </c>
      <c r="D249" s="316" t="s">
        <v>698</v>
      </c>
      <c r="E249" s="320">
        <v>6920</v>
      </c>
      <c r="F249" s="317"/>
      <c r="G249" s="118" t="s">
        <v>699</v>
      </c>
      <c r="H249" s="118" t="str">
        <f t="shared" si="25"/>
        <v>2201</v>
      </c>
      <c r="I249" s="118" t="s">
        <v>695</v>
      </c>
      <c r="J249" s="118" t="str">
        <f t="shared" si="30"/>
        <v xml:space="preserve"> 인쇄･목재･가구･공예</v>
      </c>
      <c r="K249" s="118" t="str">
        <f t="shared" si="31"/>
        <v xml:space="preserve"> 인쇄･출판</v>
      </c>
      <c r="L249" s="118" t="str">
        <f t="shared" si="29"/>
        <v xml:space="preserve"> 출판</v>
      </c>
    </row>
    <row r="250" spans="1:12" ht="15" customHeight="1">
      <c r="A250" s="118" t="s">
        <v>700</v>
      </c>
      <c r="B250" s="316" t="s">
        <v>696</v>
      </c>
      <c r="C250" s="316" t="s">
        <v>697</v>
      </c>
      <c r="D250" s="316" t="s">
        <v>701</v>
      </c>
      <c r="E250" s="320">
        <v>6920</v>
      </c>
      <c r="F250" s="317"/>
      <c r="G250" s="118" t="s">
        <v>699</v>
      </c>
      <c r="H250" s="118" t="str">
        <f t="shared" si="25"/>
        <v>2201</v>
      </c>
      <c r="I250" s="118" t="s">
        <v>700</v>
      </c>
      <c r="J250" s="118" t="str">
        <f t="shared" si="30"/>
        <v xml:space="preserve"> 인쇄･목재･가구･공예</v>
      </c>
      <c r="K250" s="118" t="str">
        <f t="shared" si="31"/>
        <v xml:space="preserve"> 인쇄･출판</v>
      </c>
      <c r="L250" s="118" t="str">
        <f t="shared" si="29"/>
        <v xml:space="preserve"> 인쇄</v>
      </c>
    </row>
    <row r="251" spans="1:12" ht="15" customHeight="1">
      <c r="A251" s="118" t="s">
        <v>702</v>
      </c>
      <c r="B251" s="316" t="s">
        <v>696</v>
      </c>
      <c r="C251" s="316" t="s">
        <v>703</v>
      </c>
      <c r="D251" s="316" t="s">
        <v>704</v>
      </c>
      <c r="E251" s="320">
        <v>7980</v>
      </c>
      <c r="F251" s="317"/>
      <c r="G251" s="118" t="s">
        <v>699</v>
      </c>
      <c r="H251" s="118" t="str">
        <f t="shared" si="25"/>
        <v>2202</v>
      </c>
      <c r="I251" s="118" t="s">
        <v>702</v>
      </c>
      <c r="J251" s="118" t="str">
        <f t="shared" si="30"/>
        <v xml:space="preserve"> 인쇄･목재･가구･공예</v>
      </c>
      <c r="K251" s="118" t="str">
        <f t="shared" si="31"/>
        <v xml:space="preserve"> 공예</v>
      </c>
      <c r="L251" s="118" t="str">
        <f t="shared" si="29"/>
        <v xml:space="preserve"> 공예</v>
      </c>
    </row>
    <row r="252" spans="1:12" ht="15" customHeight="1">
      <c r="A252" s="118" t="s">
        <v>705</v>
      </c>
      <c r="B252" s="316" t="s">
        <v>696</v>
      </c>
      <c r="C252" s="316" t="s">
        <v>703</v>
      </c>
      <c r="D252" s="316" t="s">
        <v>706</v>
      </c>
      <c r="E252" s="320">
        <v>7820</v>
      </c>
      <c r="F252" s="317"/>
      <c r="G252" s="118" t="s">
        <v>699</v>
      </c>
      <c r="H252" s="118" t="str">
        <f t="shared" si="25"/>
        <v>2202</v>
      </c>
      <c r="I252" s="118" t="s">
        <v>705</v>
      </c>
      <c r="J252" s="118" t="str">
        <f t="shared" si="30"/>
        <v xml:space="preserve"> 인쇄･목재･가구･공예</v>
      </c>
      <c r="K252" s="118" t="str">
        <f t="shared" si="31"/>
        <v xml:space="preserve"> 공예</v>
      </c>
      <c r="L252" s="118" t="str">
        <f t="shared" si="29"/>
        <v xml:space="preserve"> 귀금속･보석</v>
      </c>
    </row>
    <row r="253" spans="1:12" ht="15" customHeight="1">
      <c r="A253" s="118" t="s">
        <v>707</v>
      </c>
      <c r="B253" s="316" t="s">
        <v>708</v>
      </c>
      <c r="C253" s="316" t="s">
        <v>709</v>
      </c>
      <c r="D253" s="316" t="s">
        <v>710</v>
      </c>
      <c r="E253" s="320">
        <v>8500</v>
      </c>
      <c r="F253" s="317"/>
      <c r="G253" s="118" t="s">
        <v>711</v>
      </c>
      <c r="H253" s="118" t="str">
        <f t="shared" si="25"/>
        <v>2301</v>
      </c>
      <c r="I253" s="118" t="s">
        <v>707</v>
      </c>
      <c r="J253" s="118" t="str">
        <f t="shared" si="30"/>
        <v xml:space="preserve"> 환경･에너지･안전</v>
      </c>
      <c r="K253" s="118" t="str">
        <f t="shared" si="31"/>
        <v xml:space="preserve"> 산업환경</v>
      </c>
      <c r="L253" s="118" t="str">
        <f t="shared" si="29"/>
        <v xml:space="preserve"> 수질관리</v>
      </c>
    </row>
    <row r="254" spans="1:12" ht="15" customHeight="1">
      <c r="A254" s="118" t="s">
        <v>712</v>
      </c>
      <c r="B254" s="316" t="s">
        <v>708</v>
      </c>
      <c r="C254" s="316" t="s">
        <v>709</v>
      </c>
      <c r="D254" s="316" t="s">
        <v>713</v>
      </c>
      <c r="E254" s="320">
        <v>8760</v>
      </c>
      <c r="F254" s="317"/>
      <c r="G254" s="118" t="s">
        <v>711</v>
      </c>
      <c r="H254" s="118" t="str">
        <f t="shared" si="25"/>
        <v>2301</v>
      </c>
      <c r="I254" s="118" t="s">
        <v>712</v>
      </c>
      <c r="J254" s="118" t="str">
        <f t="shared" si="30"/>
        <v xml:space="preserve"> 환경･에너지･안전</v>
      </c>
      <c r="K254" s="118" t="str">
        <f t="shared" si="31"/>
        <v xml:space="preserve"> 산업환경</v>
      </c>
      <c r="L254" s="118" t="str">
        <f t="shared" si="29"/>
        <v xml:space="preserve"> 대기관리</v>
      </c>
    </row>
    <row r="255" spans="1:12" ht="15" customHeight="1">
      <c r="A255" s="118" t="s">
        <v>714</v>
      </c>
      <c r="B255" s="316" t="s">
        <v>708</v>
      </c>
      <c r="C255" s="316" t="s">
        <v>709</v>
      </c>
      <c r="D255" s="316" t="s">
        <v>715</v>
      </c>
      <c r="E255" s="320">
        <v>8790</v>
      </c>
      <c r="F255" s="317"/>
      <c r="G255" s="118" t="s">
        <v>711</v>
      </c>
      <c r="H255" s="118" t="str">
        <f t="shared" si="25"/>
        <v>2301</v>
      </c>
      <c r="I255" s="118" t="s">
        <v>714</v>
      </c>
      <c r="J255" s="118" t="str">
        <f t="shared" si="30"/>
        <v xml:space="preserve"> 환경･에너지･안전</v>
      </c>
      <c r="K255" s="118" t="str">
        <f t="shared" si="31"/>
        <v xml:space="preserve"> 산업환경</v>
      </c>
      <c r="L255" s="118" t="str">
        <f t="shared" si="29"/>
        <v xml:space="preserve"> 폐기물관리</v>
      </c>
    </row>
    <row r="256" spans="1:12" ht="15" customHeight="1">
      <c r="A256" s="118" t="s">
        <v>716</v>
      </c>
      <c r="B256" s="316" t="s">
        <v>708</v>
      </c>
      <c r="C256" s="316" t="s">
        <v>709</v>
      </c>
      <c r="D256" s="316" t="s">
        <v>889</v>
      </c>
      <c r="E256" s="320">
        <v>8960</v>
      </c>
      <c r="F256" s="317"/>
      <c r="G256" s="118" t="s">
        <v>711</v>
      </c>
      <c r="H256" s="118" t="str">
        <f t="shared" si="25"/>
        <v>2301</v>
      </c>
      <c r="I256" s="118" t="s">
        <v>716</v>
      </c>
      <c r="J256" s="118" t="str">
        <f t="shared" si="30"/>
        <v xml:space="preserve"> 환경･에너지･안전</v>
      </c>
      <c r="K256" s="118" t="str">
        <f t="shared" si="31"/>
        <v xml:space="preserve"> 산업환경</v>
      </c>
      <c r="L256" s="118" t="str">
        <f t="shared" si="29"/>
        <v xml:space="preserve"> 소음진동관리</v>
      </c>
    </row>
    <row r="257" spans="1:12" ht="15" customHeight="1">
      <c r="A257" s="118" t="s">
        <v>717</v>
      </c>
      <c r="B257" s="316" t="s">
        <v>708</v>
      </c>
      <c r="C257" s="316" t="s">
        <v>709</v>
      </c>
      <c r="D257" s="316" t="s">
        <v>718</v>
      </c>
      <c r="E257" s="320">
        <v>8980</v>
      </c>
      <c r="F257" s="317"/>
      <c r="G257" s="118" t="s">
        <v>711</v>
      </c>
      <c r="H257" s="118" t="str">
        <f t="shared" si="25"/>
        <v>2301</v>
      </c>
      <c r="I257" s="118" t="s">
        <v>717</v>
      </c>
      <c r="J257" s="118" t="str">
        <f t="shared" si="30"/>
        <v xml:space="preserve"> 환경･에너지･안전</v>
      </c>
      <c r="K257" s="118" t="str">
        <f t="shared" si="31"/>
        <v xml:space="preserve"> 산업환경</v>
      </c>
      <c r="L257" s="118" t="str">
        <f t="shared" si="29"/>
        <v xml:space="preserve"> 토양․지하수관리</v>
      </c>
    </row>
    <row r="258" spans="1:12" ht="15" customHeight="1">
      <c r="A258" s="118" t="s">
        <v>719</v>
      </c>
      <c r="B258" s="316" t="s">
        <v>708</v>
      </c>
      <c r="C258" s="316" t="s">
        <v>720</v>
      </c>
      <c r="D258" s="316" t="s">
        <v>721</v>
      </c>
      <c r="E258" s="320">
        <v>9130</v>
      </c>
      <c r="F258" s="317"/>
      <c r="G258" s="118" t="s">
        <v>711</v>
      </c>
      <c r="H258" s="118" t="str">
        <f t="shared" si="25"/>
        <v>2302</v>
      </c>
      <c r="I258" s="118" t="s">
        <v>719</v>
      </c>
      <c r="J258" s="118" t="str">
        <f t="shared" si="30"/>
        <v xml:space="preserve"> 환경･에너지･안전</v>
      </c>
      <c r="K258" s="118" t="str">
        <f t="shared" si="31"/>
        <v xml:space="preserve"> 환경보건</v>
      </c>
      <c r="L258" s="118" t="str">
        <f t="shared" si="29"/>
        <v xml:space="preserve"> 환경보건관리</v>
      </c>
    </row>
    <row r="259" spans="1:12" ht="15" customHeight="1">
      <c r="A259" s="118" t="s">
        <v>722</v>
      </c>
      <c r="B259" s="316" t="s">
        <v>708</v>
      </c>
      <c r="C259" s="316" t="s">
        <v>723</v>
      </c>
      <c r="D259" s="316" t="s">
        <v>724</v>
      </c>
      <c r="E259" s="320">
        <v>7540</v>
      </c>
      <c r="F259" s="317"/>
      <c r="G259" s="118" t="s">
        <v>711</v>
      </c>
      <c r="H259" s="118" t="str">
        <f t="shared" si="25"/>
        <v>2303</v>
      </c>
      <c r="I259" s="118" t="s">
        <v>722</v>
      </c>
      <c r="J259" s="118" t="str">
        <f t="shared" si="30"/>
        <v xml:space="preserve"> 환경･에너지･안전</v>
      </c>
      <c r="K259" s="118" t="str">
        <f t="shared" si="31"/>
        <v xml:space="preserve"> 자연환경</v>
      </c>
      <c r="L259" s="118" t="str">
        <f t="shared" si="29"/>
        <v xml:space="preserve"> 생태복원･관리</v>
      </c>
    </row>
    <row r="260" spans="1:12" ht="15" customHeight="1">
      <c r="A260" s="118" t="s">
        <v>725</v>
      </c>
      <c r="B260" s="316" t="s">
        <v>708</v>
      </c>
      <c r="C260" s="316" t="s">
        <v>726</v>
      </c>
      <c r="D260" s="316" t="s">
        <v>727</v>
      </c>
      <c r="E260" s="320">
        <v>8440</v>
      </c>
      <c r="F260" s="317"/>
      <c r="G260" s="118" t="s">
        <v>711</v>
      </c>
      <c r="H260" s="118" t="str">
        <f t="shared" si="25"/>
        <v>2304</v>
      </c>
      <c r="I260" s="118" t="s">
        <v>725</v>
      </c>
      <c r="J260" s="118" t="str">
        <f t="shared" si="30"/>
        <v xml:space="preserve"> 환경･에너지･안전</v>
      </c>
      <c r="K260" s="118" t="str">
        <f t="shared" si="31"/>
        <v xml:space="preserve"> 환경서비스</v>
      </c>
      <c r="L260" s="118" t="str">
        <f t="shared" si="29"/>
        <v xml:space="preserve"> 환경경영</v>
      </c>
    </row>
    <row r="261" spans="1:12" ht="15" customHeight="1">
      <c r="A261" s="118" t="s">
        <v>728</v>
      </c>
      <c r="B261" s="316" t="s">
        <v>708</v>
      </c>
      <c r="C261" s="316" t="s">
        <v>726</v>
      </c>
      <c r="D261" s="316" t="s">
        <v>729</v>
      </c>
      <c r="E261" s="320">
        <v>8480</v>
      </c>
      <c r="F261" s="317"/>
      <c r="G261" s="118" t="s">
        <v>711</v>
      </c>
      <c r="H261" s="118" t="str">
        <f t="shared" si="25"/>
        <v>2304</v>
      </c>
      <c r="I261" s="118" t="s">
        <v>728</v>
      </c>
      <c r="J261" s="118" t="str">
        <f t="shared" si="30"/>
        <v xml:space="preserve"> 환경･에너지･안전</v>
      </c>
      <c r="K261" s="118" t="str">
        <f t="shared" si="31"/>
        <v xml:space="preserve"> 환경서비스</v>
      </c>
      <c r="L261" s="118" t="str">
        <f t="shared" si="29"/>
        <v xml:space="preserve"> 환경평가</v>
      </c>
    </row>
    <row r="262" spans="1:12" ht="15" customHeight="1">
      <c r="A262" s="118" t="s">
        <v>730</v>
      </c>
      <c r="B262" s="316" t="s">
        <v>708</v>
      </c>
      <c r="C262" s="316" t="s">
        <v>731</v>
      </c>
      <c r="D262" s="316" t="s">
        <v>732</v>
      </c>
      <c r="E262" s="320">
        <v>9920</v>
      </c>
      <c r="F262" s="317"/>
      <c r="G262" s="118" t="s">
        <v>711</v>
      </c>
      <c r="H262" s="118" t="str">
        <f t="shared" si="25"/>
        <v>2305</v>
      </c>
      <c r="I262" s="118" t="s">
        <v>730</v>
      </c>
      <c r="J262" s="118" t="str">
        <f t="shared" si="30"/>
        <v xml:space="preserve"> 환경･에너지･안전</v>
      </c>
      <c r="K262" s="118" t="str">
        <f t="shared" si="31"/>
        <v xml:space="preserve"> 에너지･자원</v>
      </c>
      <c r="L262" s="118" t="str">
        <f t="shared" si="29"/>
        <v xml:space="preserve"> 광산조사･탐사</v>
      </c>
    </row>
    <row r="263" spans="1:12" ht="15" customHeight="1">
      <c r="A263" s="118" t="s">
        <v>733</v>
      </c>
      <c r="B263" s="316" t="s">
        <v>708</v>
      </c>
      <c r="C263" s="316" t="s">
        <v>731</v>
      </c>
      <c r="D263" s="316" t="s">
        <v>734</v>
      </c>
      <c r="E263" s="320">
        <v>9270</v>
      </c>
      <c r="F263" s="317"/>
      <c r="G263" s="118" t="s">
        <v>711</v>
      </c>
      <c r="H263" s="118" t="str">
        <f t="shared" ref="H263:H284" si="32">LEFT(I263,4)</f>
        <v>2305</v>
      </c>
      <c r="I263" s="118" t="s">
        <v>733</v>
      </c>
      <c r="J263" s="118" t="str">
        <f t="shared" si="30"/>
        <v xml:space="preserve"> 환경･에너지･안전</v>
      </c>
      <c r="K263" s="118" t="str">
        <f t="shared" si="31"/>
        <v xml:space="preserve"> 에너지･자원</v>
      </c>
      <c r="L263" s="118" t="str">
        <f t="shared" si="29"/>
        <v xml:space="preserve"> 광물･석유자원개발･생산</v>
      </c>
    </row>
    <row r="264" spans="1:12" ht="15" customHeight="1">
      <c r="A264" s="118" t="s">
        <v>735</v>
      </c>
      <c r="B264" s="316" t="s">
        <v>708</v>
      </c>
      <c r="C264" s="316" t="s">
        <v>731</v>
      </c>
      <c r="D264" s="316" t="s">
        <v>736</v>
      </c>
      <c r="E264" s="320">
        <v>6740</v>
      </c>
      <c r="F264" s="317"/>
      <c r="G264" s="118" t="s">
        <v>711</v>
      </c>
      <c r="H264" s="118" t="str">
        <f t="shared" si="32"/>
        <v>2305</v>
      </c>
      <c r="I264" s="118" t="s">
        <v>735</v>
      </c>
      <c r="J264" s="118" t="str">
        <f t="shared" si="30"/>
        <v xml:space="preserve"> 환경･에너지･안전</v>
      </c>
      <c r="K264" s="118" t="str">
        <f t="shared" si="31"/>
        <v xml:space="preserve"> 에너지･자원</v>
      </c>
      <c r="L264" s="118" t="str">
        <f t="shared" si="29"/>
        <v xml:space="preserve"> 광산환경관리</v>
      </c>
    </row>
    <row r="265" spans="1:12" ht="15" customHeight="1">
      <c r="A265" s="118" t="s">
        <v>737</v>
      </c>
      <c r="B265" s="316" t="s">
        <v>708</v>
      </c>
      <c r="C265" s="316" t="s">
        <v>731</v>
      </c>
      <c r="D265" s="316" t="s">
        <v>738</v>
      </c>
      <c r="E265" s="320">
        <v>6620</v>
      </c>
      <c r="F265" s="317"/>
      <c r="G265" s="118" t="s">
        <v>711</v>
      </c>
      <c r="H265" s="118" t="str">
        <f t="shared" si="32"/>
        <v>2305</v>
      </c>
      <c r="I265" s="118" t="s">
        <v>737</v>
      </c>
      <c r="J265" s="118" t="str">
        <f t="shared" si="30"/>
        <v xml:space="preserve"> 환경･에너지･안전</v>
      </c>
      <c r="K265" s="118" t="str">
        <f t="shared" si="31"/>
        <v xml:space="preserve"> 에너지･자원</v>
      </c>
      <c r="L265" s="118" t="str">
        <f t="shared" si="29"/>
        <v xml:space="preserve"> 광산보안</v>
      </c>
    </row>
    <row r="266" spans="1:12" ht="15" customHeight="1">
      <c r="A266" s="118" t="s">
        <v>739</v>
      </c>
      <c r="B266" s="316" t="s">
        <v>708</v>
      </c>
      <c r="C266" s="316" t="s">
        <v>731</v>
      </c>
      <c r="D266" s="316" t="s">
        <v>740</v>
      </c>
      <c r="E266" s="320">
        <v>7170</v>
      </c>
      <c r="F266" s="317"/>
      <c r="G266" s="118" t="s">
        <v>711</v>
      </c>
      <c r="H266" s="118" t="str">
        <f t="shared" si="32"/>
        <v>2305</v>
      </c>
      <c r="I266" s="118" t="s">
        <v>739</v>
      </c>
      <c r="J266" s="118" t="str">
        <f t="shared" si="30"/>
        <v xml:space="preserve"> 환경･에너지･안전</v>
      </c>
      <c r="K266" s="118" t="str">
        <f t="shared" si="31"/>
        <v xml:space="preserve"> 에너지･자원</v>
      </c>
      <c r="L266" s="118" t="str">
        <f t="shared" si="29"/>
        <v xml:space="preserve"> 재생에너지</v>
      </c>
    </row>
    <row r="267" spans="1:12" ht="15" customHeight="1">
      <c r="A267" s="118" t="s">
        <v>741</v>
      </c>
      <c r="B267" s="316" t="s">
        <v>708</v>
      </c>
      <c r="C267" s="316" t="s">
        <v>731</v>
      </c>
      <c r="D267" s="316" t="s">
        <v>742</v>
      </c>
      <c r="E267" s="320">
        <v>7350</v>
      </c>
      <c r="F267" s="317"/>
      <c r="G267" s="118" t="s">
        <v>711</v>
      </c>
      <c r="H267" s="118" t="str">
        <f t="shared" si="32"/>
        <v>2305</v>
      </c>
      <c r="I267" s="118" t="s">
        <v>741</v>
      </c>
      <c r="J267" s="118" t="str">
        <f t="shared" si="30"/>
        <v xml:space="preserve"> 환경･에너지･안전</v>
      </c>
      <c r="K267" s="118" t="str">
        <f t="shared" si="31"/>
        <v xml:space="preserve"> 에너지･자원</v>
      </c>
      <c r="L267" s="118" t="str">
        <f t="shared" si="29"/>
        <v xml:space="preserve"> 에너지관리</v>
      </c>
    </row>
    <row r="268" spans="1:12" ht="15" customHeight="1">
      <c r="A268" s="118" t="s">
        <v>743</v>
      </c>
      <c r="B268" s="316" t="s">
        <v>708</v>
      </c>
      <c r="C268" s="316" t="s">
        <v>731</v>
      </c>
      <c r="D268" s="316" t="s">
        <v>744</v>
      </c>
      <c r="E268" s="320">
        <v>6620</v>
      </c>
      <c r="F268" s="317"/>
      <c r="G268" s="118" t="s">
        <v>711</v>
      </c>
      <c r="H268" s="118" t="str">
        <f t="shared" si="32"/>
        <v>2305</v>
      </c>
      <c r="I268" s="118" t="s">
        <v>743</v>
      </c>
      <c r="J268" s="118" t="str">
        <f t="shared" si="30"/>
        <v xml:space="preserve"> 환경･에너지･안전</v>
      </c>
      <c r="K268" s="118" t="str">
        <f t="shared" si="31"/>
        <v xml:space="preserve"> 에너지･자원</v>
      </c>
      <c r="L268" s="118" t="str">
        <f t="shared" si="29"/>
        <v xml:space="preserve"> 신에너지</v>
      </c>
    </row>
    <row r="269" spans="1:12" ht="15" customHeight="1">
      <c r="A269" s="118" t="s">
        <v>745</v>
      </c>
      <c r="B269" s="316" t="s">
        <v>708</v>
      </c>
      <c r="C269" s="316" t="s">
        <v>746</v>
      </c>
      <c r="D269" s="316" t="s">
        <v>747</v>
      </c>
      <c r="E269" s="320">
        <v>6620</v>
      </c>
      <c r="F269" s="317"/>
      <c r="G269" s="118" t="s">
        <v>711</v>
      </c>
      <c r="H269" s="118" t="str">
        <f t="shared" si="32"/>
        <v>2306</v>
      </c>
      <c r="I269" s="118" t="s">
        <v>745</v>
      </c>
      <c r="J269" s="118" t="str">
        <f t="shared" si="30"/>
        <v xml:space="preserve"> 환경･에너지･안전</v>
      </c>
      <c r="K269" s="118" t="str">
        <f t="shared" si="31"/>
        <v xml:space="preserve"> 산업안전</v>
      </c>
      <c r="L269" s="118" t="str">
        <f t="shared" ref="L269:L284" si="33">MID(D269,4,50)</f>
        <v xml:space="preserve"> 산업안전관리</v>
      </c>
    </row>
    <row r="270" spans="1:12" ht="15" customHeight="1">
      <c r="A270" s="118" t="s">
        <v>748</v>
      </c>
      <c r="B270" s="316" t="s">
        <v>708</v>
      </c>
      <c r="C270" s="316" t="s">
        <v>746</v>
      </c>
      <c r="D270" s="316" t="s">
        <v>749</v>
      </c>
      <c r="E270" s="320">
        <v>7890</v>
      </c>
      <c r="F270" s="317"/>
      <c r="G270" s="118" t="s">
        <v>711</v>
      </c>
      <c r="H270" s="118" t="str">
        <f t="shared" si="32"/>
        <v>2306</v>
      </c>
      <c r="I270" s="118" t="s">
        <v>748</v>
      </c>
      <c r="J270" s="118" t="str">
        <f t="shared" si="30"/>
        <v xml:space="preserve"> 환경･에너지･안전</v>
      </c>
      <c r="K270" s="118" t="str">
        <f t="shared" si="31"/>
        <v xml:space="preserve"> 산업안전</v>
      </c>
      <c r="L270" s="118" t="str">
        <f t="shared" si="33"/>
        <v xml:space="preserve"> 산업보건관리</v>
      </c>
    </row>
    <row r="271" spans="1:12" ht="15" customHeight="1">
      <c r="A271" s="118" t="s">
        <v>750</v>
      </c>
      <c r="B271" s="316" t="s">
        <v>708</v>
      </c>
      <c r="C271" s="316" t="s">
        <v>746</v>
      </c>
      <c r="D271" s="316" t="s">
        <v>751</v>
      </c>
      <c r="E271" s="320">
        <v>6620</v>
      </c>
      <c r="F271" s="317"/>
      <c r="G271" s="118" t="s">
        <v>711</v>
      </c>
      <c r="H271" s="118" t="str">
        <f t="shared" si="32"/>
        <v>2306</v>
      </c>
      <c r="I271" s="118" t="s">
        <v>750</v>
      </c>
      <c r="J271" s="118" t="str">
        <f t="shared" si="30"/>
        <v xml:space="preserve"> 환경･에너지･안전</v>
      </c>
      <c r="K271" s="118" t="str">
        <f t="shared" si="31"/>
        <v xml:space="preserve"> 산업안전</v>
      </c>
      <c r="L271" s="118" t="str">
        <f t="shared" si="33"/>
        <v xml:space="preserve"> 비파괴검사</v>
      </c>
    </row>
    <row r="272" spans="1:12" ht="15" customHeight="1">
      <c r="A272" s="118" t="s">
        <v>752</v>
      </c>
      <c r="B272" s="316" t="s">
        <v>753</v>
      </c>
      <c r="C272" s="316" t="s">
        <v>754</v>
      </c>
      <c r="D272" s="316" t="s">
        <v>755</v>
      </c>
      <c r="E272" s="320">
        <v>7000</v>
      </c>
      <c r="F272" s="317"/>
      <c r="G272" s="118" t="s">
        <v>756</v>
      </c>
      <c r="H272" s="118" t="str">
        <f t="shared" si="32"/>
        <v>2401</v>
      </c>
      <c r="I272" s="118" t="s">
        <v>752</v>
      </c>
      <c r="J272" s="118" t="str">
        <f t="shared" si="30"/>
        <v xml:space="preserve"> 농림어업</v>
      </c>
      <c r="K272" s="118" t="str">
        <f t="shared" si="31"/>
        <v xml:space="preserve"> 농업</v>
      </c>
      <c r="L272" s="118" t="str">
        <f t="shared" si="33"/>
        <v xml:space="preserve"> 작물재배</v>
      </c>
    </row>
    <row r="273" spans="1:12" ht="15" customHeight="1">
      <c r="A273" s="118" t="s">
        <v>757</v>
      </c>
      <c r="B273" s="316" t="s">
        <v>753</v>
      </c>
      <c r="C273" s="316" t="s">
        <v>754</v>
      </c>
      <c r="D273" s="316" t="s">
        <v>758</v>
      </c>
      <c r="E273" s="320">
        <v>7680</v>
      </c>
      <c r="F273" s="317"/>
      <c r="G273" s="118" t="s">
        <v>756</v>
      </c>
      <c r="H273" s="118" t="str">
        <f t="shared" si="32"/>
        <v>2401</v>
      </c>
      <c r="I273" s="118" t="s">
        <v>757</v>
      </c>
      <c r="J273" s="118" t="str">
        <f t="shared" si="30"/>
        <v xml:space="preserve"> 농림어업</v>
      </c>
      <c r="K273" s="118" t="str">
        <f t="shared" si="31"/>
        <v xml:space="preserve"> 농업</v>
      </c>
      <c r="L273" s="118" t="str">
        <f t="shared" si="33"/>
        <v xml:space="preserve"> 종자생산･유통</v>
      </c>
    </row>
    <row r="274" spans="1:12" ht="15" customHeight="1">
      <c r="A274" s="118" t="s">
        <v>759</v>
      </c>
      <c r="B274" s="316" t="s">
        <v>753</v>
      </c>
      <c r="C274" s="316" t="s">
        <v>754</v>
      </c>
      <c r="D274" s="316" t="s">
        <v>760</v>
      </c>
      <c r="E274" s="320">
        <v>8590</v>
      </c>
      <c r="F274" s="317"/>
      <c r="G274" s="118" t="s">
        <v>756</v>
      </c>
      <c r="H274" s="118" t="str">
        <f t="shared" si="32"/>
        <v>2401</v>
      </c>
      <c r="I274" s="118" t="s">
        <v>759</v>
      </c>
      <c r="J274" s="118" t="str">
        <f t="shared" si="30"/>
        <v xml:space="preserve"> 농림어업</v>
      </c>
      <c r="K274" s="118" t="str">
        <f t="shared" si="31"/>
        <v xml:space="preserve"> 농업</v>
      </c>
      <c r="L274" s="118" t="str">
        <f t="shared" si="33"/>
        <v xml:space="preserve"> 농촌개발</v>
      </c>
    </row>
    <row r="275" spans="1:12" ht="15" customHeight="1">
      <c r="A275" s="118" t="s">
        <v>761</v>
      </c>
      <c r="B275" s="316" t="s">
        <v>753</v>
      </c>
      <c r="C275" s="316" t="s">
        <v>754</v>
      </c>
      <c r="D275" s="316" t="s">
        <v>762</v>
      </c>
      <c r="E275" s="320">
        <v>7980</v>
      </c>
      <c r="F275" s="317"/>
      <c r="G275" s="118" t="s">
        <v>756</v>
      </c>
      <c r="H275" s="118" t="str">
        <f t="shared" si="32"/>
        <v>2401</v>
      </c>
      <c r="I275" s="118" t="s">
        <v>761</v>
      </c>
      <c r="J275" s="118" t="str">
        <f t="shared" si="30"/>
        <v xml:space="preserve"> 농림어업</v>
      </c>
      <c r="K275" s="118" t="str">
        <f t="shared" si="31"/>
        <v xml:space="preserve"> 농업</v>
      </c>
      <c r="L275" s="118" t="str">
        <f t="shared" si="33"/>
        <v xml:space="preserve"> 화훼장식</v>
      </c>
    </row>
    <row r="276" spans="1:12" ht="15" customHeight="1">
      <c r="A276" s="118" t="s">
        <v>763</v>
      </c>
      <c r="B276" s="316" t="s">
        <v>753</v>
      </c>
      <c r="C276" s="316" t="s">
        <v>764</v>
      </c>
      <c r="D276" s="316" t="s">
        <v>765</v>
      </c>
      <c r="E276" s="320">
        <v>6620</v>
      </c>
      <c r="F276" s="317"/>
      <c r="G276" s="118" t="s">
        <v>756</v>
      </c>
      <c r="H276" s="118" t="str">
        <f t="shared" si="32"/>
        <v>2402</v>
      </c>
      <c r="I276" s="118" t="s">
        <v>763</v>
      </c>
      <c r="J276" s="118" t="str">
        <f t="shared" si="30"/>
        <v xml:space="preserve"> 농림어업</v>
      </c>
      <c r="K276" s="118" t="str">
        <f t="shared" si="31"/>
        <v xml:space="preserve"> 축산</v>
      </c>
      <c r="L276" s="118" t="str">
        <f t="shared" si="33"/>
        <v xml:space="preserve"> 축산자원개발</v>
      </c>
    </row>
    <row r="277" spans="1:12" ht="15" customHeight="1">
      <c r="A277" s="118" t="s">
        <v>766</v>
      </c>
      <c r="B277" s="316" t="s">
        <v>753</v>
      </c>
      <c r="C277" s="316" t="s">
        <v>764</v>
      </c>
      <c r="D277" s="316" t="s">
        <v>767</v>
      </c>
      <c r="E277" s="320">
        <v>6620</v>
      </c>
      <c r="F277" s="317"/>
      <c r="G277" s="118" t="s">
        <v>756</v>
      </c>
      <c r="H277" s="118" t="str">
        <f t="shared" si="32"/>
        <v>2402</v>
      </c>
      <c r="I277" s="118" t="s">
        <v>766</v>
      </c>
      <c r="J277" s="118" t="str">
        <f t="shared" si="30"/>
        <v xml:space="preserve"> 농림어업</v>
      </c>
      <c r="K277" s="118" t="str">
        <f t="shared" si="31"/>
        <v xml:space="preserve"> 축산</v>
      </c>
      <c r="L277" s="118" t="str">
        <f t="shared" si="33"/>
        <v xml:space="preserve"> 사육관리</v>
      </c>
    </row>
    <row r="278" spans="1:12" ht="15" customHeight="1">
      <c r="A278" s="118" t="s">
        <v>768</v>
      </c>
      <c r="B278" s="316" t="s">
        <v>753</v>
      </c>
      <c r="C278" s="316" t="s">
        <v>769</v>
      </c>
      <c r="D278" s="316" t="s">
        <v>770</v>
      </c>
      <c r="E278" s="320">
        <v>7100</v>
      </c>
      <c r="F278" s="317"/>
      <c r="G278" s="118" t="s">
        <v>756</v>
      </c>
      <c r="H278" s="118" t="str">
        <f t="shared" si="32"/>
        <v>2403</v>
      </c>
      <c r="I278" s="118" t="s">
        <v>768</v>
      </c>
      <c r="J278" s="118" t="str">
        <f t="shared" si="30"/>
        <v xml:space="preserve"> 농림어업</v>
      </c>
      <c r="K278" s="118" t="str">
        <f t="shared" si="31"/>
        <v xml:space="preserve"> 임업</v>
      </c>
      <c r="L278" s="118" t="str">
        <f t="shared" si="33"/>
        <v xml:space="preserve"> 산림자원조성</v>
      </c>
    </row>
    <row r="279" spans="1:12" ht="15" customHeight="1">
      <c r="A279" s="118" t="s">
        <v>771</v>
      </c>
      <c r="B279" s="316" t="s">
        <v>753</v>
      </c>
      <c r="C279" s="316" t="s">
        <v>769</v>
      </c>
      <c r="D279" s="316" t="s">
        <v>772</v>
      </c>
      <c r="E279" s="320">
        <v>8720</v>
      </c>
      <c r="F279" s="317"/>
      <c r="G279" s="118" t="s">
        <v>756</v>
      </c>
      <c r="H279" s="118" t="str">
        <f t="shared" si="32"/>
        <v>2403</v>
      </c>
      <c r="I279" s="118" t="s">
        <v>771</v>
      </c>
      <c r="J279" s="118" t="str">
        <f t="shared" si="30"/>
        <v xml:space="preserve"> 농림어업</v>
      </c>
      <c r="K279" s="118" t="str">
        <f t="shared" si="31"/>
        <v xml:space="preserve"> 임업</v>
      </c>
      <c r="L279" s="118" t="str">
        <f t="shared" si="33"/>
        <v xml:space="preserve"> 산림관리</v>
      </c>
    </row>
    <row r="280" spans="1:12" ht="15" customHeight="1">
      <c r="A280" s="118" t="s">
        <v>773</v>
      </c>
      <c r="B280" s="316" t="s">
        <v>753</v>
      </c>
      <c r="C280" s="316" t="s">
        <v>769</v>
      </c>
      <c r="D280" s="316" t="s">
        <v>774</v>
      </c>
      <c r="E280" s="320">
        <v>8750</v>
      </c>
      <c r="F280" s="317"/>
      <c r="G280" s="118" t="s">
        <v>756</v>
      </c>
      <c r="H280" s="118" t="str">
        <f t="shared" si="32"/>
        <v>2403</v>
      </c>
      <c r="I280" s="118" t="s">
        <v>773</v>
      </c>
      <c r="J280" s="118" t="str">
        <f t="shared" si="30"/>
        <v xml:space="preserve"> 농림어업</v>
      </c>
      <c r="K280" s="118" t="str">
        <f t="shared" si="31"/>
        <v xml:space="preserve"> 임업</v>
      </c>
      <c r="L280" s="118" t="str">
        <f t="shared" si="33"/>
        <v xml:space="preserve"> 임산물생산･가공</v>
      </c>
    </row>
    <row r="281" spans="1:12" ht="15" customHeight="1">
      <c r="A281" s="118" t="s">
        <v>775</v>
      </c>
      <c r="B281" s="316" t="s">
        <v>753</v>
      </c>
      <c r="C281" s="316" t="s">
        <v>776</v>
      </c>
      <c r="D281" s="316" t="s">
        <v>777</v>
      </c>
      <c r="E281" s="320">
        <v>6620</v>
      </c>
      <c r="F281" s="317"/>
      <c r="G281" s="118" t="s">
        <v>756</v>
      </c>
      <c r="H281" s="118" t="str">
        <f t="shared" si="32"/>
        <v>2404</v>
      </c>
      <c r="I281" s="118" t="s">
        <v>775</v>
      </c>
      <c r="J281" s="118" t="str">
        <f t="shared" si="30"/>
        <v xml:space="preserve"> 농림어업</v>
      </c>
      <c r="K281" s="118" t="str">
        <f t="shared" si="31"/>
        <v xml:space="preserve"> 수산</v>
      </c>
      <c r="L281" s="118" t="str">
        <f t="shared" si="33"/>
        <v xml:space="preserve"> 어업</v>
      </c>
    </row>
    <row r="282" spans="1:12" ht="15" customHeight="1">
      <c r="A282" s="118" t="s">
        <v>778</v>
      </c>
      <c r="B282" s="316" t="s">
        <v>753</v>
      </c>
      <c r="C282" s="316" t="s">
        <v>776</v>
      </c>
      <c r="D282" s="316" t="s">
        <v>779</v>
      </c>
      <c r="E282" s="320">
        <v>6620</v>
      </c>
      <c r="F282" s="317"/>
      <c r="G282" s="118" t="s">
        <v>756</v>
      </c>
      <c r="H282" s="118" t="str">
        <f t="shared" si="32"/>
        <v>2404</v>
      </c>
      <c r="I282" s="118" t="s">
        <v>778</v>
      </c>
      <c r="J282" s="118" t="str">
        <f t="shared" si="30"/>
        <v xml:space="preserve"> 농림어업</v>
      </c>
      <c r="K282" s="118" t="str">
        <f t="shared" si="31"/>
        <v xml:space="preserve"> 수산</v>
      </c>
      <c r="L282" s="118" t="str">
        <f t="shared" si="33"/>
        <v xml:space="preserve"> 양식</v>
      </c>
    </row>
    <row r="283" spans="1:12" ht="15" customHeight="1">
      <c r="A283" s="118" t="s">
        <v>780</v>
      </c>
      <c r="B283" s="316" t="s">
        <v>753</v>
      </c>
      <c r="C283" s="316" t="s">
        <v>776</v>
      </c>
      <c r="D283" s="316" t="s">
        <v>781</v>
      </c>
      <c r="E283" s="320">
        <v>6620</v>
      </c>
      <c r="F283" s="317"/>
      <c r="G283" s="118" t="s">
        <v>756</v>
      </c>
      <c r="H283" s="118" t="str">
        <f t="shared" si="32"/>
        <v>2404</v>
      </c>
      <c r="I283" s="118" t="s">
        <v>780</v>
      </c>
      <c r="J283" s="118" t="str">
        <f t="shared" si="30"/>
        <v xml:space="preserve"> 농림어업</v>
      </c>
      <c r="K283" s="118" t="str">
        <f t="shared" si="31"/>
        <v xml:space="preserve"> 수산</v>
      </c>
      <c r="L283" s="118" t="str">
        <f t="shared" si="33"/>
        <v xml:space="preserve"> 수산자원관리</v>
      </c>
    </row>
    <row r="284" spans="1:12" ht="15" customHeight="1">
      <c r="A284" s="118" t="s">
        <v>782</v>
      </c>
      <c r="B284" s="316" t="s">
        <v>753</v>
      </c>
      <c r="C284" s="316" t="s">
        <v>776</v>
      </c>
      <c r="D284" s="316" t="s">
        <v>783</v>
      </c>
      <c r="E284" s="320">
        <v>8260</v>
      </c>
      <c r="F284" s="317"/>
      <c r="G284" s="118" t="s">
        <v>756</v>
      </c>
      <c r="H284" s="118" t="str">
        <f t="shared" si="32"/>
        <v>2404</v>
      </c>
      <c r="I284" s="118" t="s">
        <v>782</v>
      </c>
      <c r="J284" s="118" t="str">
        <f t="shared" si="30"/>
        <v xml:space="preserve"> 농림어업</v>
      </c>
      <c r="K284" s="118" t="str">
        <f t="shared" si="31"/>
        <v xml:space="preserve"> 수산</v>
      </c>
      <c r="L284" s="118" t="str">
        <f t="shared" si="33"/>
        <v xml:space="preserve"> 어촌개발</v>
      </c>
    </row>
  </sheetData>
  <mergeCells count="1">
    <mergeCell ref="A1:E1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1.인프라지원금</vt:lpstr>
      <vt:lpstr>2.훈련과정 일람표</vt:lpstr>
      <vt:lpstr>3.훈련비용(총괄)</vt:lpstr>
      <vt:lpstr>4.훈련과정별</vt:lpstr>
      <vt:lpstr>5.강사 경력산정 근거자료</vt:lpstr>
      <vt:lpstr>(참고) 2024년 NCS기준단가</vt:lpstr>
      <vt:lpstr>'1.인프라지원금'!Print_Area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정석희</dc:creator>
  <cp:lastModifiedBy>min byeonghun</cp:lastModifiedBy>
  <cp:lastPrinted>2023-08-25T00:45:19Z</cp:lastPrinted>
  <dcterms:created xsi:type="dcterms:W3CDTF">2013-11-20T12:46:33Z</dcterms:created>
  <dcterms:modified xsi:type="dcterms:W3CDTF">2024-09-10T01:00:28Z</dcterms:modified>
</cp:coreProperties>
</file>